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2.xml" ContentType="application/vnd.openxmlformats-officedocument.drawing+xml"/>
  <Override PartName="/xl/slicers/slicer1.xml" ContentType="application/vnd.ms-excel.slicer+xml"/>
  <Override PartName="/xl/slicers/slicer2.xml" ContentType="application/vnd.ms-excel.slicer+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pivotTables/pivotTable2.xml" ContentType="application/vnd.openxmlformats-officedocument.spreadsheetml.pivotTable+xml"/>
  <Override PartName="/xl/drawings/drawing3.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pivotTables/pivotTable3.xml" ContentType="application/vnd.openxmlformats-officedocument.spreadsheetml.pivotTable+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5.xml" ContentType="application/vnd.openxmlformats-officedocument.drawing+xml"/>
  <Override PartName="/xl/tables/table3.xml" ContentType="application/vnd.openxmlformats-officedocument.spreadsheetml.table+xml"/>
  <Override PartName="/xl/pivotTables/pivotTable4.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hidePivotFieldList="1"/>
  <mc:AlternateContent xmlns:mc="http://schemas.openxmlformats.org/markup-compatibility/2006">
    <mc:Choice Requires="x15">
      <x15ac:absPath xmlns:x15ac="http://schemas.microsoft.com/office/spreadsheetml/2010/11/ac" url="C:\Users\asrivastava3\Desktop\"/>
    </mc:Choice>
  </mc:AlternateContent>
  <xr:revisionPtr revIDLastSave="0" documentId="8_{2C3DD8BD-EA87-4E61-8B58-5307B3B3952D}" xr6:coauthVersionLast="47" xr6:coauthVersionMax="47" xr10:uidLastSave="{00000000-0000-0000-0000-000000000000}"/>
  <bookViews>
    <workbookView xWindow="-110" yWindow="-110" windowWidth="19420" windowHeight="10300" firstSheet="1" activeTab="1" xr2:uid="{00000000-000D-0000-FFFF-FFFF00000000}"/>
  </bookViews>
  <sheets>
    <sheet name="PIVOT Disc" sheetId="55" state="hidden" r:id="rId1"/>
    <sheet name="Dashboard" sheetId="60" r:id="rId2"/>
    <sheet name="Sheet9" sheetId="63" state="hidden" r:id="rId3"/>
    <sheet name="Map Data" sheetId="65" state="hidden" r:id="rId4"/>
    <sheet name="Data" sheetId="1" r:id="rId5"/>
    <sheet name="Names" sheetId="50" state="hidden" r:id="rId6"/>
    <sheet name="Drop Down" sheetId="2" state="hidden" r:id="rId7"/>
  </sheets>
  <definedNames>
    <definedName name="_xlcn.WorksheetConnection_CopyofCTRTeamFinal.xlsxTable41" hidden="1">Table4</definedName>
    <definedName name="_xlcn.WorksheetConnection_OrgChartDashboardCopy.xlsxTable4_131" hidden="1">Table4_13</definedName>
    <definedName name="_xlcn.WorksheetConnection_OrgChartDashboardCopy.xlsxteamdata1" hidden="1">teamdata[]</definedName>
    <definedName name="_xlcn.WorksheetConnection_Sheet9A2C201" hidden="1">Sheet9!$A$2:$C$20</definedName>
    <definedName name="map">INDEX('Map Data'!$B$35:$B$41,MATCH('Map Data'!$M$36,'Map Data'!$A$35:$A$41,0))</definedName>
    <definedName name="_xlnm.Print_Area" localSheetId="1">Dashboard!$A$1:$M$56</definedName>
    <definedName name="_xlnm.Print_Area" localSheetId="4">Data!$A$1:$AI$56</definedName>
    <definedName name="_xlnm.Print_Titles" localSheetId="4">Data!$1:$2</definedName>
    <definedName name="slicer">'Map Data'!#REF!</definedName>
    <definedName name="Slicer_Discipline">#N/A</definedName>
    <definedName name="Slicer_Office">#N/A</definedName>
    <definedName name="Slicer_Seniority">#N/A</definedName>
    <definedName name="slicerdescipline_1">'Map Data'!#REF!</definedName>
    <definedName name="Start_Here">'Map Data'!$A$28</definedName>
  </definedNames>
  <calcPr calcId="191029"/>
  <pivotCaches>
    <pivotCache cacheId="246" r:id="rId8"/>
  </pivotCaches>
  <extLst>
    <ext xmlns:x14="http://schemas.microsoft.com/office/spreadsheetml/2009/9/main" uri="{BBE1A952-AA13-448e-AADC-164F8A28A991}">
      <x14:slicerCaches>
        <x14:slicerCache r:id="rId9"/>
        <x14:slicerCache r:id="rId10"/>
      </x14:slicerCaches>
    </ex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11"/>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7" i="65" l="1"/>
  <c r="H63" i="65" l="1"/>
  <c r="G17" i="65"/>
  <c r="I58" i="65"/>
  <c r="I59" i="65"/>
  <c r="I60" i="65"/>
  <c r="I61" i="65"/>
  <c r="I62" i="65"/>
  <c r="D50" i="65"/>
  <c r="K62" i="65" s="1"/>
  <c r="D49" i="65"/>
  <c r="K61" i="65" s="1"/>
  <c r="D48" i="65"/>
  <c r="K60" i="65" s="1"/>
  <c r="D47" i="65"/>
  <c r="K59" i="65" s="1"/>
  <c r="D46" i="65"/>
  <c r="K58" i="65" s="1"/>
  <c r="D45" i="65"/>
  <c r="K57" i="65" s="1"/>
  <c r="K63" i="65" l="1"/>
  <c r="N47" i="65"/>
  <c r="M35" i="65" s="1"/>
  <c r="J59" i="65"/>
  <c r="J57" i="65"/>
  <c r="J62" i="65"/>
  <c r="J61" i="65"/>
  <c r="J60" i="65"/>
  <c r="J58" i="65"/>
  <c r="C51" i="65"/>
  <c r="N35" i="65" l="1" a="1"/>
  <c r="N35" i="65" s="1"/>
  <c r="I63" i="65"/>
  <c r="Z10" i="65" s="1"/>
  <c r="W20" i="65" l="1" a="1"/>
  <c r="W20" i="65" s="1"/>
  <c r="W19" i="65" a="1"/>
  <c r="W19" i="65" s="1"/>
  <c r="W18" i="65" a="1"/>
  <c r="W18" i="65" s="1"/>
  <c r="W17" i="65" a="1"/>
  <c r="W17" i="65" s="1"/>
  <c r="W21" i="65" a="1"/>
  <c r="W21" i="65" s="1"/>
  <c r="E4" i="65"/>
  <c r="E5" i="65"/>
  <c r="E6" i="65"/>
  <c r="E7" i="65"/>
  <c r="E8" i="65"/>
  <c r="E9" i="65"/>
  <c r="E10" i="65"/>
  <c r="X21" i="65" l="1"/>
  <c r="X20" i="65"/>
  <c r="H9" i="55"/>
  <c r="D9" i="55"/>
  <c r="G9" i="55"/>
  <c r="E9" i="55"/>
  <c r="B9" i="55"/>
  <c r="C9" i="55"/>
  <c r="F9" i="55"/>
  <c r="X19" i="65"/>
  <c r="X17" i="65"/>
  <c r="X18" i="65"/>
  <c r="M36" i="65"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1000000}" keepAlive="1" name="ThisWorkbookDataModel" description="Data Mode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00000000-0015-0000-FFFF-FFFF02000000}" name="WorksheetConnection_Copy of CTR Team - Final.xlsx!Table4" type="102" refreshedVersion="6" minRefreshableVersion="5" refreshOnLoad="1" saveData="1">
    <extLst>
      <ext xmlns:x15="http://schemas.microsoft.com/office/spreadsheetml/2010/11/main" uri="{DE250136-89BD-433C-8126-D09CA5730AF9}">
        <x15:connection id="Table4" excludeFromRefreshAll="1">
          <x15:rangePr sourceName="_xlcn.WorksheetConnection_CopyofCTRTeamFinal.xlsxTable41"/>
        </x15:connection>
      </ext>
    </extLst>
  </connection>
  <connection id="3" xr16:uid="{00000000-0015-0000-FFFF-FFFF03000000}" name="WorksheetConnection_Org Chart (Dashboard) - Copy.xlsx!Table4_13" type="102" refreshedVersion="6" minRefreshableVersion="5">
    <extLst>
      <ext xmlns:x15="http://schemas.microsoft.com/office/spreadsheetml/2010/11/main" uri="{DE250136-89BD-433C-8126-D09CA5730AF9}">
        <x15:connection id="Table4_13">
          <x15:rangePr sourceName="_xlcn.WorksheetConnection_OrgChartDashboardCopy.xlsxTable4_131"/>
        </x15:connection>
      </ext>
    </extLst>
  </connection>
  <connection id="4" xr16:uid="{00000000-0015-0000-FFFF-FFFF04000000}" name="WorksheetConnection_Org Chart (Dashboard) - Copy.xlsx!teamdata" type="102" refreshedVersion="6" minRefreshableVersion="5">
    <extLst>
      <ext xmlns:x15="http://schemas.microsoft.com/office/spreadsheetml/2010/11/main" uri="{DE250136-89BD-433C-8126-D09CA5730AF9}">
        <x15:connection id="teamdata">
          <x15:rangePr sourceName="_xlcn.WorksheetConnection_OrgChartDashboardCopy.xlsxteamdata1"/>
        </x15:connection>
      </ext>
    </extLst>
  </connection>
  <connection id="5" xr16:uid="{00000000-0015-0000-FFFF-FFFF05000000}" name="WorksheetConnection_Sheet9!$A$2:$C$20" type="102" refreshedVersion="6" minRefreshableVersion="5">
    <extLst>
      <ext xmlns:x15="http://schemas.microsoft.com/office/spreadsheetml/2010/11/main" uri="{DE250136-89BD-433C-8126-D09CA5730AF9}">
        <x15:connection id="Range" autoDelete="1">
          <x15:rangePr sourceName="_xlcn.WorksheetConnection_Sheet9A2C201"/>
        </x15:connection>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20">
    <bk>
      <extLst>
        <ext uri="{3e2802c4-a4d2-4d8b-9148-e3be6c30e623}">
          <xlrd:rvb i="0"/>
        </ext>
      </extLst>
    </bk>
    <bk>
      <extLst>
        <ext uri="{3e2802c4-a4d2-4d8b-9148-e3be6c30e623}">
          <xlrd:rvb i="24"/>
        </ext>
      </extLst>
    </bk>
    <bk>
      <extLst>
        <ext uri="{3e2802c4-a4d2-4d8b-9148-e3be6c30e623}">
          <xlrd:rvb i="35"/>
        </ext>
      </extLst>
    </bk>
    <bk>
      <extLst>
        <ext uri="{3e2802c4-a4d2-4d8b-9148-e3be6c30e623}">
          <xlrd:rvb i="56"/>
        </ext>
      </extLst>
    </bk>
    <bk>
      <extLst>
        <ext uri="{3e2802c4-a4d2-4d8b-9148-e3be6c30e623}">
          <xlrd:rvb i="77"/>
        </ext>
      </extLst>
    </bk>
    <bk>
      <extLst>
        <ext uri="{3e2802c4-a4d2-4d8b-9148-e3be6c30e623}">
          <xlrd:rvb i="98"/>
        </ext>
      </extLst>
    </bk>
    <bk>
      <extLst>
        <ext uri="{3e2802c4-a4d2-4d8b-9148-e3be6c30e623}">
          <xlrd:rvb i="119"/>
        </ext>
      </extLst>
    </bk>
    <bk>
      <extLst>
        <ext uri="{3e2802c4-a4d2-4d8b-9148-e3be6c30e623}">
          <xlrd:rvb i="120"/>
        </ext>
      </extLst>
    </bk>
    <bk>
      <extLst>
        <ext uri="{3e2802c4-a4d2-4d8b-9148-e3be6c30e623}">
          <xlrd:rvb i="121"/>
        </ext>
      </extLst>
    </bk>
    <bk>
      <extLst>
        <ext uri="{3e2802c4-a4d2-4d8b-9148-e3be6c30e623}">
          <xlrd:rvb i="122"/>
        </ext>
      </extLst>
    </bk>
    <bk>
      <extLst>
        <ext uri="{3e2802c4-a4d2-4d8b-9148-e3be6c30e623}">
          <xlrd:rvb i="123"/>
        </ext>
      </extLst>
    </bk>
    <bk>
      <extLst>
        <ext uri="{3e2802c4-a4d2-4d8b-9148-e3be6c30e623}">
          <xlrd:rvb i="124"/>
        </ext>
      </extLst>
    </bk>
    <bk>
      <extLst>
        <ext uri="{3e2802c4-a4d2-4d8b-9148-e3be6c30e623}">
          <xlrd:rvb i="125"/>
        </ext>
      </extLst>
    </bk>
    <bk>
      <extLst>
        <ext uri="{3e2802c4-a4d2-4d8b-9148-e3be6c30e623}">
          <xlrd:rvb i="126"/>
        </ext>
      </extLst>
    </bk>
    <bk>
      <extLst>
        <ext uri="{3e2802c4-a4d2-4d8b-9148-e3be6c30e623}">
          <xlrd:rvb i="127"/>
        </ext>
      </extLst>
    </bk>
    <bk>
      <extLst>
        <ext uri="{3e2802c4-a4d2-4d8b-9148-e3be6c30e623}">
          <xlrd:rvb i="37"/>
        </ext>
      </extLst>
    </bk>
    <bk>
      <extLst>
        <ext uri="{3e2802c4-a4d2-4d8b-9148-e3be6c30e623}">
          <xlrd:rvb i="81"/>
        </ext>
      </extLst>
    </bk>
    <bk>
      <extLst>
        <ext uri="{3e2802c4-a4d2-4d8b-9148-e3be6c30e623}">
          <xlrd:rvb i="2"/>
        </ext>
      </extLst>
    </bk>
    <bk>
      <extLst>
        <ext uri="{3e2802c4-a4d2-4d8b-9148-e3be6c30e623}">
          <xlrd:rvb i="60"/>
        </ext>
      </extLst>
    </bk>
    <bk>
      <extLst>
        <ext uri="{3e2802c4-a4d2-4d8b-9148-e3be6c30e623}">
          <xlrd:rvb i="100"/>
        </ext>
      </extLst>
    </bk>
  </futureMetadata>
  <cellMetadata count="1">
    <bk>
      <rc t="1" v="0"/>
    </bk>
  </cellMetadata>
  <valueMetadata count="20">
    <bk>
      <rc t="2" v="0"/>
    </bk>
    <bk>
      <rc t="2" v="1"/>
    </bk>
    <bk>
      <rc t="2" v="2"/>
    </bk>
    <bk>
      <rc t="2" v="3"/>
    </bk>
    <bk>
      <rc t="2" v="4"/>
    </bk>
    <bk>
      <rc t="2" v="5"/>
    </bk>
    <bk>
      <rc t="2" v="6"/>
    </bk>
    <bk>
      <rc t="2" v="7"/>
    </bk>
    <bk>
      <rc t="2" v="8"/>
    </bk>
    <bk>
      <rc t="2" v="9"/>
    </bk>
    <bk>
      <rc t="2" v="10"/>
    </bk>
    <bk>
      <rc t="2" v="11"/>
    </bk>
    <bk>
      <rc t="2" v="12"/>
    </bk>
    <bk>
      <rc t="2" v="13"/>
    </bk>
    <bk>
      <rc t="2" v="14"/>
    </bk>
    <bk>
      <rc t="2" v="15"/>
    </bk>
    <bk>
      <rc t="2" v="16"/>
    </bk>
    <bk>
      <rc t="2" v="17"/>
    </bk>
    <bk>
      <rc t="2" v="18"/>
    </bk>
    <bk>
      <rc t="2" v="19"/>
    </bk>
  </valueMetadata>
</metadata>
</file>

<file path=xl/sharedStrings.xml><?xml version="1.0" encoding="utf-8"?>
<sst xmlns="http://schemas.openxmlformats.org/spreadsheetml/2006/main" count="3348" uniqueCount="502">
  <si>
    <t>Employee Name</t>
  </si>
  <si>
    <t>Department</t>
  </si>
  <si>
    <t>Discipline</t>
  </si>
  <si>
    <t>Role</t>
  </si>
  <si>
    <t>S No.</t>
  </si>
  <si>
    <t>Engineer</t>
  </si>
  <si>
    <t>Exp. Overall</t>
  </si>
  <si>
    <t>Exp. Systra</t>
  </si>
  <si>
    <t>Software skills 1</t>
  </si>
  <si>
    <t>Software skills 2</t>
  </si>
  <si>
    <t>Software skills 3</t>
  </si>
  <si>
    <t>Count of Employee Name</t>
  </si>
  <si>
    <t>(blank)</t>
  </si>
  <si>
    <t>Architecture</t>
  </si>
  <si>
    <t>Count of Employee Name2</t>
  </si>
  <si>
    <t>Team Role</t>
  </si>
  <si>
    <t>Lead</t>
  </si>
  <si>
    <t>Row Labels</t>
  </si>
  <si>
    <t>Grand Total</t>
  </si>
  <si>
    <t>Manager</t>
  </si>
  <si>
    <t>Seniority</t>
  </si>
  <si>
    <t>Column1</t>
  </si>
  <si>
    <t>AutoCAD</t>
  </si>
  <si>
    <t>Column Labels</t>
  </si>
  <si>
    <t>Values</t>
  </si>
  <si>
    <t>Date of Joining</t>
  </si>
  <si>
    <t>Graduate</t>
  </si>
  <si>
    <t>Email Id</t>
  </si>
  <si>
    <t>Year (P.G)</t>
  </si>
  <si>
    <t>Software Skills 4</t>
  </si>
  <si>
    <t>Software Skill 5</t>
  </si>
  <si>
    <t>Technical skills 1</t>
  </si>
  <si>
    <t>Technical skills 2</t>
  </si>
  <si>
    <t>Technical skills 3</t>
  </si>
  <si>
    <t>Revit</t>
  </si>
  <si>
    <t>Diploma</t>
  </si>
  <si>
    <t>Software Skill 6</t>
  </si>
  <si>
    <t>Technical skills 4</t>
  </si>
  <si>
    <t>Technical skills 5</t>
  </si>
  <si>
    <t>Exp till last acadmics</t>
  </si>
  <si>
    <t>Project Planning</t>
  </si>
  <si>
    <t>Technical skills 6</t>
  </si>
  <si>
    <t>ETABS</t>
  </si>
  <si>
    <t>Location</t>
  </si>
  <si>
    <t>Loaction</t>
  </si>
  <si>
    <t>Bangalore</t>
  </si>
  <si>
    <t>Kolkata</t>
  </si>
  <si>
    <t>Ahmedabad</t>
  </si>
  <si>
    <t>Mumbai</t>
  </si>
  <si>
    <t>Chennai</t>
  </si>
  <si>
    <t>Software Skill 7</t>
  </si>
  <si>
    <t>Civil 3D</t>
  </si>
  <si>
    <t>Software Skill 8</t>
  </si>
  <si>
    <t>Software Skill 9</t>
  </si>
  <si>
    <t>Technical skills 7</t>
  </si>
  <si>
    <t>Technical skills 8</t>
  </si>
  <si>
    <t>Technical skills 9</t>
  </si>
  <si>
    <t>Bentley</t>
  </si>
  <si>
    <t>```</t>
  </si>
  <si>
    <t>Lead-1</t>
  </si>
  <si>
    <t>Lead-2</t>
  </si>
  <si>
    <t>Lead-3</t>
  </si>
  <si>
    <t>City</t>
  </si>
  <si>
    <t>Count</t>
  </si>
  <si>
    <t>Logo</t>
  </si>
  <si>
    <t>State</t>
  </si>
  <si>
    <t>Strength</t>
  </si>
  <si>
    <t>X</t>
  </si>
  <si>
    <t>Y</t>
  </si>
  <si>
    <t>Office @</t>
  </si>
  <si>
    <t>Bengaluru</t>
  </si>
  <si>
    <t>Hour Cost</t>
  </si>
  <si>
    <t>Lindsay Nelson</t>
  </si>
  <si>
    <t>Analyst</t>
  </si>
  <si>
    <t>monica67@gmail.com</t>
  </si>
  <si>
    <t>Mid</t>
  </si>
  <si>
    <t>Yes</t>
  </si>
  <si>
    <t>B.Tech</t>
  </si>
  <si>
    <t>NA</t>
  </si>
  <si>
    <t>MS Project</t>
  </si>
  <si>
    <t>Primavera</t>
  </si>
  <si>
    <t>Geotech</t>
  </si>
  <si>
    <t>Construction Mgmt</t>
  </si>
  <si>
    <t>Transportation</t>
  </si>
  <si>
    <t>Concrete Structures</t>
  </si>
  <si>
    <t>Hydraulics</t>
  </si>
  <si>
    <t>Steel Design</t>
  </si>
  <si>
    <t>policy</t>
  </si>
  <si>
    <t>Zachary Harris</t>
  </si>
  <si>
    <t>Consultant</t>
  </si>
  <si>
    <t>Civil</t>
  </si>
  <si>
    <t>tiffany20@hotmail.com</t>
  </si>
  <si>
    <t>No</t>
  </si>
  <si>
    <t>STAAD</t>
  </si>
  <si>
    <t>SketchUp</t>
  </si>
  <si>
    <t>read</t>
  </si>
  <si>
    <t>Kristen Kim</t>
  </si>
  <si>
    <t>jenna63@gmail.com</t>
  </si>
  <si>
    <t>B.Sc</t>
  </si>
  <si>
    <t>Cost Estimation</t>
  </si>
  <si>
    <t>local</t>
  </si>
  <si>
    <t>William Harmon</t>
  </si>
  <si>
    <t>Delhi</t>
  </si>
  <si>
    <t>Mechanical</t>
  </si>
  <si>
    <t>thomastucker@ferguson.com</t>
  </si>
  <si>
    <t>Railway Design</t>
  </si>
  <si>
    <t>wrong</t>
  </si>
  <si>
    <t>Monica Ross</t>
  </si>
  <si>
    <t>kimberly24@hotmail.com</t>
  </si>
  <si>
    <t>Junior</t>
  </si>
  <si>
    <t>easy</t>
  </si>
  <si>
    <t>Heather Larson</t>
  </si>
  <si>
    <t>cameronkimberly@hotmail.com</t>
  </si>
  <si>
    <t>form</t>
  </si>
  <si>
    <t>Gilbert Sweeney</t>
  </si>
  <si>
    <t>pmartin@mills-robinson.com</t>
  </si>
  <si>
    <t>Senior</t>
  </si>
  <si>
    <t>meet</t>
  </si>
  <si>
    <t>Jennifer Brown</t>
  </si>
  <si>
    <t>haleysmith@yahoo.com</t>
  </si>
  <si>
    <t>avoid</t>
  </si>
  <si>
    <t>Mathew Sexton</t>
  </si>
  <si>
    <t>Hyderabad</t>
  </si>
  <si>
    <t>htanner@yahoo.com</t>
  </si>
  <si>
    <t>experience</t>
  </si>
  <si>
    <t>Katelyn Hall</t>
  </si>
  <si>
    <t>brandonrubio@hotmail.com</t>
  </si>
  <si>
    <t>manager</t>
  </si>
  <si>
    <t>Christopher Hill</t>
  </si>
  <si>
    <t>sullivanmatthew@young-allen.com</t>
  </si>
  <si>
    <t>throw</t>
  </si>
  <si>
    <t>Mr. Jason Jones</t>
  </si>
  <si>
    <t>brian07@porter.com</t>
  </si>
  <si>
    <t>B.E</t>
  </si>
  <si>
    <t>foreign</t>
  </si>
  <si>
    <t>Brandon Morrow</t>
  </si>
  <si>
    <t>matthew02@yahoo.com</t>
  </si>
  <si>
    <t>exist</t>
  </si>
  <si>
    <t>Amanda Banks</t>
  </si>
  <si>
    <t>phall@yahoo.com</t>
  </si>
  <si>
    <t>style</t>
  </si>
  <si>
    <t>Deborah Hernandez</t>
  </si>
  <si>
    <t>jacksonstephanie@yahoo.com</t>
  </si>
  <si>
    <t>run</t>
  </si>
  <si>
    <t>Nancy Montgomery</t>
  </si>
  <si>
    <t>smithmackenzie@ferguson.biz</t>
  </si>
  <si>
    <t>personal</t>
  </si>
  <si>
    <t>Jeffrey Melendez MD</t>
  </si>
  <si>
    <t>chansteven@yahoo.com</t>
  </si>
  <si>
    <t>attack</t>
  </si>
  <si>
    <t>Stephen Brown</t>
  </si>
  <si>
    <t>uwhite@hotmail.com</t>
  </si>
  <si>
    <t>former</t>
  </si>
  <si>
    <t>Jill Perez</t>
  </si>
  <si>
    <t>Electrical</t>
  </si>
  <si>
    <t>umills@hotmail.com</t>
  </si>
  <si>
    <t>fall</t>
  </si>
  <si>
    <t>Javier Brown</t>
  </si>
  <si>
    <t>cooperdavid@gmail.com</t>
  </si>
  <si>
    <t>Angel Rodriguez</t>
  </si>
  <si>
    <t>madison57@adams-rivas.com</t>
  </si>
  <si>
    <t>security</t>
  </si>
  <si>
    <t>Paige Mcdonald</t>
  </si>
  <si>
    <t>denisebeck@hotmail.com</t>
  </si>
  <si>
    <t>computer</t>
  </si>
  <si>
    <t>Jesse Espinoza</t>
  </si>
  <si>
    <t>jonathanleon@ritter.net</t>
  </si>
  <si>
    <t>purpose</t>
  </si>
  <si>
    <t>Katrina Salazar</t>
  </si>
  <si>
    <t>elizabethfarley@bradshaw.info</t>
  </si>
  <si>
    <t>dog</t>
  </si>
  <si>
    <t>Ronald Greene</t>
  </si>
  <si>
    <t>fgould@frey-moran.com</t>
  </si>
  <si>
    <t>skin</t>
  </si>
  <si>
    <t>Sheila Larson</t>
  </si>
  <si>
    <t>cassandra88@yahoo.com</t>
  </si>
  <si>
    <t>idea</t>
  </si>
  <si>
    <t>Jacqueline Fernandez</t>
  </si>
  <si>
    <t>mwilliams@gmail.com</t>
  </si>
  <si>
    <t>hope</t>
  </si>
  <si>
    <t>Dana Gray</t>
  </si>
  <si>
    <t>mchristensen@yahoo.com</t>
  </si>
  <si>
    <t>decision</t>
  </si>
  <si>
    <t>Nancy Mercer</t>
  </si>
  <si>
    <t>connieterrell@yahoo.com</t>
  </si>
  <si>
    <t>knowledge</t>
  </si>
  <si>
    <t>Sharon Perry</t>
  </si>
  <si>
    <t>khayes@hernandez-armstrong.com</t>
  </si>
  <si>
    <t>heart</t>
  </si>
  <si>
    <t>Ian Fox</t>
  </si>
  <si>
    <t>randallashley@hayes.org</t>
  </si>
  <si>
    <t>establish</t>
  </si>
  <si>
    <t>Travis Jackson</t>
  </si>
  <si>
    <t>ashley29@martinez-williams.org</t>
  </si>
  <si>
    <t>happy</t>
  </si>
  <si>
    <t>Jimmy Thomas</t>
  </si>
  <si>
    <t>john49@wilson-cox.com</t>
  </si>
  <si>
    <t>probably</t>
  </si>
  <si>
    <t>Heather Marquez</t>
  </si>
  <si>
    <t>pcooper@deleon.biz</t>
  </si>
  <si>
    <t>forget</t>
  </si>
  <si>
    <t>Eric Lyons</t>
  </si>
  <si>
    <t>esoto@allen-gonzalez.org</t>
  </si>
  <si>
    <t>after</t>
  </si>
  <si>
    <t>Michelle Bailey</t>
  </si>
  <si>
    <t>langelizabeth@yahoo.com</t>
  </si>
  <si>
    <t>national</t>
  </si>
  <si>
    <t>Richard Lane</t>
  </si>
  <si>
    <t>emily36@hotmail.com</t>
  </si>
  <si>
    <t>sense</t>
  </si>
  <si>
    <t>Robert Perez</t>
  </si>
  <si>
    <t>swood@browning.com</t>
  </si>
  <si>
    <t>really</t>
  </si>
  <si>
    <t>Brandon Perez</t>
  </si>
  <si>
    <t>anita55@powers-strickland.info</t>
  </si>
  <si>
    <t>red</t>
  </si>
  <si>
    <t>Paul Weiss</t>
  </si>
  <si>
    <t>tiffanyhernandez@parrish-mason.net</t>
  </si>
  <si>
    <t>give</t>
  </si>
  <si>
    <t>Anna Jones</t>
  </si>
  <si>
    <t>lindalogan@hotmail.com</t>
  </si>
  <si>
    <t>eat</t>
  </si>
  <si>
    <t>Christina Davis</t>
  </si>
  <si>
    <t>arthurrandolph@gmail.com</t>
  </si>
  <si>
    <t>music</t>
  </si>
  <si>
    <t>Regina Jackson</t>
  </si>
  <si>
    <t>tyoung@poole-oliver.org</t>
  </si>
  <si>
    <t>help</t>
  </si>
  <si>
    <t>Gary Flores</t>
  </si>
  <si>
    <t>anthony99@hotmail.com</t>
  </si>
  <si>
    <t>southern</t>
  </si>
  <si>
    <t>Stacey Hart</t>
  </si>
  <si>
    <t>mccarthyanthony@hotmail.com</t>
  </si>
  <si>
    <t>middle</t>
  </si>
  <si>
    <t>Brittany Palmer</t>
  </si>
  <si>
    <t>oevans@miller.com</t>
  </si>
  <si>
    <t>free</t>
  </si>
  <si>
    <t>Justin Hernandez</t>
  </si>
  <si>
    <t>james47@yahoo.com</t>
  </si>
  <si>
    <t>safe</t>
  </si>
  <si>
    <t>Christina Wagner</t>
  </si>
  <si>
    <t>tiffanyallen@chen-jones.com</t>
  </si>
  <si>
    <t>more</t>
  </si>
  <si>
    <t>Shawn Cooper</t>
  </si>
  <si>
    <t>laurastevens@brown.biz</t>
  </si>
  <si>
    <t>land</t>
  </si>
  <si>
    <t>Heather Silva</t>
  </si>
  <si>
    <t>brian39@brown-watkins.com</t>
  </si>
  <si>
    <t>difficult</t>
  </si>
  <si>
    <t>James Lucas IV</t>
  </si>
  <si>
    <t>roy62@yahoo.com</t>
  </si>
  <si>
    <t>defense</t>
  </si>
  <si>
    <t>Jodi Jacobs</t>
  </si>
  <si>
    <t>sarah61@gmail.com</t>
  </si>
  <si>
    <t>hear</t>
  </si>
  <si>
    <t>Jasmine Parks</t>
  </si>
  <si>
    <t>acoleman@yahoo.com</t>
  </si>
  <si>
    <t>staff</t>
  </si>
  <si>
    <t>Alexander Smith</t>
  </si>
  <si>
    <t>cvargas@frank.biz</t>
  </si>
  <si>
    <t>seat</t>
  </si>
  <si>
    <t>Xavier Stone</t>
  </si>
  <si>
    <t>eedwards@harrison.biz</t>
  </si>
  <si>
    <t>son</t>
  </si>
  <si>
    <t>Amy Anderson</t>
  </si>
  <si>
    <t>samantha79@salazar.com</t>
  </si>
  <si>
    <t>show</t>
  </si>
  <si>
    <t>Sara Fuller</t>
  </si>
  <si>
    <t>pamela71@gmail.com</t>
  </si>
  <si>
    <t>later</t>
  </si>
  <si>
    <t>Christopher Fowler</t>
  </si>
  <si>
    <t>nicole66@yahoo.com</t>
  </si>
  <si>
    <t>night</t>
  </si>
  <si>
    <t>Robin Lee</t>
  </si>
  <si>
    <t>enelson@underwood.com</t>
  </si>
  <si>
    <t>home</t>
  </si>
  <si>
    <t>Craig Burns</t>
  </si>
  <si>
    <t>daviskayla@campbell-rios.com</t>
  </si>
  <si>
    <t>since</t>
  </si>
  <si>
    <t>Donna Lopez</t>
  </si>
  <si>
    <t>frankmike@robinson-vazquez.org</t>
  </si>
  <si>
    <t>response</t>
  </si>
  <si>
    <t>Judy Moore</t>
  </si>
  <si>
    <t>gregoryday@gmail.com</t>
  </si>
  <si>
    <t>join</t>
  </si>
  <si>
    <t>Dustin Thomas</t>
  </si>
  <si>
    <t>utaylor@stokes.com</t>
  </si>
  <si>
    <t>machine</t>
  </si>
  <si>
    <t>Michael Murray</t>
  </si>
  <si>
    <t>ochase@hotmail.com</t>
  </si>
  <si>
    <t>artist</t>
  </si>
  <si>
    <t>Brett Jones</t>
  </si>
  <si>
    <t>mosleyjoseph@robbins.com</t>
  </si>
  <si>
    <t>minute</t>
  </si>
  <si>
    <t>William Macias</t>
  </si>
  <si>
    <t>hsuarez@esparza.com</t>
  </si>
  <si>
    <t>Gabriel White</t>
  </si>
  <si>
    <t>michelle56@bernard.com</t>
  </si>
  <si>
    <t>exactly</t>
  </si>
  <si>
    <t>Jeffrey Brown</t>
  </si>
  <si>
    <t>brendan53@stone-pitts.org</t>
  </si>
  <si>
    <t>from</t>
  </si>
  <si>
    <t>Phyllis Scott</t>
  </si>
  <si>
    <t>davisjames@hall.com</t>
  </si>
  <si>
    <t>inside</t>
  </si>
  <si>
    <t>Mark Green</t>
  </si>
  <si>
    <t>amandacarrillo@roberts-brewer.com</t>
  </si>
  <si>
    <t>listen</t>
  </si>
  <si>
    <t>James Anderson</t>
  </si>
  <si>
    <t>johnsonstephen@johnson.com</t>
  </si>
  <si>
    <t>set</t>
  </si>
  <si>
    <t>Nicholas Walters</t>
  </si>
  <si>
    <t>xgay@moore.com</t>
  </si>
  <si>
    <t>within</t>
  </si>
  <si>
    <t>Joshua Myers</t>
  </si>
  <si>
    <t>gregory06@cantrell.com</t>
  </si>
  <si>
    <t>believe</t>
  </si>
  <si>
    <t>Taylor Owens</t>
  </si>
  <si>
    <t>donald82@scott.info</t>
  </si>
  <si>
    <t>memory</t>
  </si>
  <si>
    <t>Mrs. Tiffany Chavez</t>
  </si>
  <si>
    <t>garzachristine@yahoo.com</t>
  </si>
  <si>
    <t>could</t>
  </si>
  <si>
    <t>Mariah Russo</t>
  </si>
  <si>
    <t>ksandoval@yahoo.com</t>
  </si>
  <si>
    <t>painting</t>
  </si>
  <si>
    <t>Elizabeth Luna</t>
  </si>
  <si>
    <t>randallaaron@yahoo.com</t>
  </si>
  <si>
    <t>third</t>
  </si>
  <si>
    <t>Allison Pearson</t>
  </si>
  <si>
    <t>wilsonarthur@garza-cuevas.com</t>
  </si>
  <si>
    <t>best</t>
  </si>
  <si>
    <t>Carmen Johnson</t>
  </si>
  <si>
    <t>tramirez@williamson.com</t>
  </si>
  <si>
    <t>Ronald Parrish</t>
  </si>
  <si>
    <t>lanekimberly@hotmail.com</t>
  </si>
  <si>
    <t>power</t>
  </si>
  <si>
    <t>Michael Evans</t>
  </si>
  <si>
    <t>ronaldguerra@gmail.com</t>
  </si>
  <si>
    <t>agency</t>
  </si>
  <si>
    <t>Lauren Barrett DDS</t>
  </si>
  <si>
    <t>nelsondaniel@harmon.net</t>
  </si>
  <si>
    <t>agent</t>
  </si>
  <si>
    <t>David Crosby MD</t>
  </si>
  <si>
    <t>lauren07@silva.net</t>
  </si>
  <si>
    <t>place</t>
  </si>
  <si>
    <t>Wendy Simmons</t>
  </si>
  <si>
    <t>timothy04@gmail.com</t>
  </si>
  <si>
    <t>know</t>
  </si>
  <si>
    <t>Rhonda Jensen</t>
  </si>
  <si>
    <t>lopezaaron@hartman.com</t>
  </si>
  <si>
    <t>structure</t>
  </si>
  <si>
    <t>Troy Ballard</t>
  </si>
  <si>
    <t>anthonyrice@evans.info</t>
  </si>
  <si>
    <t>think</t>
  </si>
  <si>
    <t>Paul Gutierrez</t>
  </si>
  <si>
    <t>keithmay@lee.org</t>
  </si>
  <si>
    <t>store</t>
  </si>
  <si>
    <t>Catherine Thomas MD</t>
  </si>
  <si>
    <t>amanda15@gmail.com</t>
  </si>
  <si>
    <t>seek</t>
  </si>
  <si>
    <t>Matthew Williams</t>
  </si>
  <si>
    <t>terri58@young-bell.info</t>
  </si>
  <si>
    <t>must</t>
  </si>
  <si>
    <t>Martin Mercado</t>
  </si>
  <si>
    <t>elizabeth02@garcia-manning.com</t>
  </si>
  <si>
    <t>change</t>
  </si>
  <si>
    <t>Kelly Mitchell</t>
  </si>
  <si>
    <t>jonesdanielle@yahoo.com</t>
  </si>
  <si>
    <t>successful</t>
  </si>
  <si>
    <t>Danielle Cox</t>
  </si>
  <si>
    <t>herringsylvia@odonnell.com</t>
  </si>
  <si>
    <t>chair</t>
  </si>
  <si>
    <t>Tammy Harvey</t>
  </si>
  <si>
    <t>cookshane@gmail.com</t>
  </si>
  <si>
    <t>fact</t>
  </si>
  <si>
    <t>Kevin Edwards</t>
  </si>
  <si>
    <t>phillip84@cooper.com</t>
  </si>
  <si>
    <t>plant</t>
  </si>
  <si>
    <t>Sherry Carter</t>
  </si>
  <si>
    <t>dawnroberts@hotmail.com</t>
  </si>
  <si>
    <t>director</t>
  </si>
  <si>
    <t>Steven Patton</t>
  </si>
  <si>
    <t>hwatson@hotmail.com</t>
  </si>
  <si>
    <t>much</t>
  </si>
  <si>
    <t>Bryan Clark</t>
  </si>
  <si>
    <t>cisnerosamber@yahoo.com</t>
  </si>
  <si>
    <t>executive</t>
  </si>
  <si>
    <t>Linda Thornton</t>
  </si>
  <si>
    <t>devin50@yahoo.com</t>
  </si>
  <si>
    <t>body</t>
  </si>
  <si>
    <t>Zachary Wilson</t>
  </si>
  <si>
    <t>bryan85@hotmail.com</t>
  </si>
  <si>
    <t>analysis</t>
  </si>
  <si>
    <t>Karen Douglas</t>
  </si>
  <si>
    <t>joshua18@harrington-werner.info</t>
  </si>
  <si>
    <t>out</t>
  </si>
  <si>
    <t>Exp till last acadmics2</t>
  </si>
  <si>
    <t>Column13</t>
  </si>
  <si>
    <t>seneority level</t>
  </si>
  <si>
    <t>ABC</t>
  </si>
  <si>
    <t>Delhi NCR</t>
  </si>
  <si>
    <t>ERP ID</t>
  </si>
  <si>
    <t>ERP4371</t>
  </si>
  <si>
    <t>ERP1899</t>
  </si>
  <si>
    <t>ERP7941</t>
  </si>
  <si>
    <t>ERP1886</t>
  </si>
  <si>
    <t>ERP2712</t>
  </si>
  <si>
    <t>ERP5117</t>
  </si>
  <si>
    <t>ERP4833</t>
  </si>
  <si>
    <t>ERP7747</t>
  </si>
  <si>
    <t>ERP8063</t>
  </si>
  <si>
    <t>ERP9684</t>
  </si>
  <si>
    <t>ERP7210</t>
  </si>
  <si>
    <t>ERP8414</t>
  </si>
  <si>
    <t>ERP4788</t>
  </si>
  <si>
    <t>ERP7335</t>
  </si>
  <si>
    <t>ERP2042</t>
  </si>
  <si>
    <t>ERP8373</t>
  </si>
  <si>
    <t>ERP4480</t>
  </si>
  <si>
    <t>ERP5870</t>
  </si>
  <si>
    <t>ERP3625</t>
  </si>
  <si>
    <t>ERP2589</t>
  </si>
  <si>
    <t>ERP8883</t>
  </si>
  <si>
    <t>ERP4092</t>
  </si>
  <si>
    <t>ERP2749</t>
  </si>
  <si>
    <t>ERP7594</t>
  </si>
  <si>
    <t>ERP2891</t>
  </si>
  <si>
    <t>ERP3935</t>
  </si>
  <si>
    <t>ERP8853</t>
  </si>
  <si>
    <t>ERP3245</t>
  </si>
  <si>
    <t>ERP7381</t>
  </si>
  <si>
    <t>ERP3355</t>
  </si>
  <si>
    <t>ERP8961</t>
  </si>
  <si>
    <t>ERP7759</t>
  </si>
  <si>
    <t>ERP2017</t>
  </si>
  <si>
    <t>ERP8361</t>
  </si>
  <si>
    <t>ERP5810</t>
  </si>
  <si>
    <t>ERP1641</t>
  </si>
  <si>
    <t>ERP1424</t>
  </si>
  <si>
    <t>ERP4861</t>
  </si>
  <si>
    <t>ERP2359</t>
  </si>
  <si>
    <t>ERP1905</t>
  </si>
  <si>
    <t>ERP8611</t>
  </si>
  <si>
    <t>ERP8704</t>
  </si>
  <si>
    <t>ERP6835</t>
  </si>
  <si>
    <t>ERP7218</t>
  </si>
  <si>
    <t>ERP9321</t>
  </si>
  <si>
    <t>ERP9563</t>
  </si>
  <si>
    <t>ERP2145</t>
  </si>
  <si>
    <t>ERP3373</t>
  </si>
  <si>
    <t>ERP8557</t>
  </si>
  <si>
    <t>ERP8587</t>
  </si>
  <si>
    <t>ERP6924</t>
  </si>
  <si>
    <t>ERP7577</t>
  </si>
  <si>
    <t>ERP9993</t>
  </si>
  <si>
    <t>ERP3476</t>
  </si>
  <si>
    <t>ERP1760</t>
  </si>
  <si>
    <t>ERP3995</t>
  </si>
  <si>
    <t>ERP1909</t>
  </si>
  <si>
    <t>ERP3436</t>
  </si>
  <si>
    <t>ERP7590</t>
  </si>
  <si>
    <t>ERP8366</t>
  </si>
  <si>
    <t>ERP1338</t>
  </si>
  <si>
    <t>ERP3700</t>
  </si>
  <si>
    <t>ERP6913</t>
  </si>
  <si>
    <t>ERP7395</t>
  </si>
  <si>
    <t>ERP7012</t>
  </si>
  <si>
    <t>ERP5179</t>
  </si>
  <si>
    <t>ERP4064</t>
  </si>
  <si>
    <t>ERP8037</t>
  </si>
  <si>
    <t>ERP7758</t>
  </si>
  <si>
    <t>ERP7135</t>
  </si>
  <si>
    <t>ERP5351</t>
  </si>
  <si>
    <t>ERP2254</t>
  </si>
  <si>
    <t>ERP3773</t>
  </si>
  <si>
    <t>ERP7078</t>
  </si>
  <si>
    <t>ERP4235</t>
  </si>
  <si>
    <t>ERP7749</t>
  </si>
  <si>
    <t>ERP5279</t>
  </si>
  <si>
    <t>ERP5678</t>
  </si>
  <si>
    <t>ERP4029</t>
  </si>
  <si>
    <t>ERP4582</t>
  </si>
  <si>
    <t>ERP9063</t>
  </si>
  <si>
    <t>ERP1504</t>
  </si>
  <si>
    <t>ERP7535</t>
  </si>
  <si>
    <t>ERP4151</t>
  </si>
  <si>
    <t>ERP6084</t>
  </si>
  <si>
    <t>ERP9268</t>
  </si>
  <si>
    <t>ERP8915</t>
  </si>
  <si>
    <t>ERP8076</t>
  </si>
  <si>
    <t>ERP2520</t>
  </si>
  <si>
    <t>ERP9341</t>
  </si>
  <si>
    <t>ERP6630</t>
  </si>
  <si>
    <t>ERP2905</t>
  </si>
  <si>
    <t>ERP9093</t>
  </si>
  <si>
    <t>ERP5432</t>
  </si>
  <si>
    <t>ERP2763</t>
  </si>
  <si>
    <t>ERP2538</t>
  </si>
  <si>
    <t>ERP5166</t>
  </si>
  <si>
    <t>ERP6137</t>
  </si>
  <si>
    <t>ERP6491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</si>
</sst>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6" formatCode="[$-409]d\-mmm\-yy;@"/>
    <numFmt numFmtId="167" formatCode="[$-409]mmmm\-yy;@"/>
  </numFmts>
  <fonts count="13" x14ac:knownFonts="1">
    <font>
      <sz val="11"/>
      <color theme="1"/>
      <name val="Calibri"/>
      <family val="2"/>
      <scheme val="minor"/>
    </font>
    <font>
      <b/>
      <sz val="11"/>
      <color theme="1"/>
      <name val="Arial"/>
      <family val="2"/>
    </font>
    <font>
      <sz val="11"/>
      <color theme="1"/>
      <name val="Arial"/>
      <family val="2"/>
    </font>
    <font>
      <b/>
      <sz val="20"/>
      <color theme="1"/>
      <name val="Arial"/>
      <family val="2"/>
    </font>
    <font>
      <sz val="11"/>
      <color theme="1"/>
      <name val="Calibri"/>
      <family val="2"/>
      <scheme val="minor"/>
    </font>
    <font>
      <sz val="8"/>
      <name val="Calibri"/>
      <family val="2"/>
      <scheme val="minor"/>
    </font>
    <font>
      <sz val="11"/>
      <color theme="0"/>
      <name val="Calibri"/>
      <family val="2"/>
      <scheme val="minor"/>
    </font>
    <font>
      <u/>
      <sz val="11"/>
      <color theme="10"/>
      <name val="Calibri"/>
      <family val="2"/>
      <scheme val="minor"/>
    </font>
    <font>
      <sz val="11"/>
      <color theme="1"/>
      <name val="Segoe UI"/>
      <family val="2"/>
    </font>
    <font>
      <sz val="11"/>
      <color rgb="FFFF0000"/>
      <name val="Arial"/>
      <family val="2"/>
    </font>
    <font>
      <sz val="11"/>
      <name val="Arial"/>
      <family val="2"/>
    </font>
    <font>
      <b/>
      <sz val="11"/>
      <color theme="0"/>
      <name val="Arial"/>
      <family val="2"/>
    </font>
    <font>
      <sz val="11"/>
      <color theme="0"/>
      <name val="Arial"/>
      <family val="2"/>
    </font>
  </fonts>
  <fills count="5">
    <fill>
      <patternFill patternType="none"/>
    </fill>
    <fill>
      <patternFill patternType="gray125"/>
    </fill>
    <fill>
      <patternFill patternType="solid">
        <fgColor theme="3"/>
        <bgColor indexed="64"/>
      </patternFill>
    </fill>
    <fill>
      <patternFill patternType="solid">
        <fgColor rgb="FF002060"/>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bottom/>
      <diagonal/>
    </border>
    <border>
      <left style="hair">
        <color indexed="64"/>
      </left>
      <right style="hair">
        <color indexed="64"/>
      </right>
      <top style="hair">
        <color indexed="64"/>
      </top>
      <bottom style="hair">
        <color indexed="64"/>
      </bottom>
      <diagonal/>
    </border>
  </borders>
  <cellStyleXfs count="3">
    <xf numFmtId="0" fontId="0" fillId="0" borderId="0"/>
    <xf numFmtId="9" fontId="4" fillId="0" borderId="0" applyFont="0" applyFill="0" applyBorder="0" applyAlignment="0" applyProtection="0"/>
    <xf numFmtId="0" fontId="7" fillId="0" borderId="0" applyNumberFormat="0" applyFill="0" applyBorder="0" applyAlignment="0" applyProtection="0"/>
  </cellStyleXfs>
  <cellXfs count="60">
    <xf numFmtId="0" fontId="0" fillId="0" borderId="0" xfId="0"/>
    <xf numFmtId="0" fontId="1" fillId="0" borderId="0" xfId="0" applyFont="1"/>
    <xf numFmtId="0" fontId="2" fillId="0" borderId="0" xfId="0" applyFont="1"/>
    <xf numFmtId="0" fontId="0" fillId="0" borderId="0" xfId="0" applyAlignment="1">
      <alignment horizontal="left"/>
    </xf>
    <xf numFmtId="0" fontId="0" fillId="0" borderId="0" xfId="0" pivotButton="1"/>
    <xf numFmtId="0" fontId="0" fillId="0" borderId="1" xfId="0" applyBorder="1" applyAlignment="1">
      <alignment horizontal="left"/>
    </xf>
    <xf numFmtId="0" fontId="2" fillId="0" borderId="0" xfId="0" applyFont="1" applyAlignment="1">
      <alignment horizontal="right"/>
    </xf>
    <xf numFmtId="0" fontId="0" fillId="0" borderId="1" xfId="0" applyBorder="1"/>
    <xf numFmtId="0" fontId="0" fillId="0" borderId="0" xfId="0" applyAlignment="1">
      <alignment horizontal="center"/>
    </xf>
    <xf numFmtId="0" fontId="2" fillId="0" borderId="0" xfId="0" applyFont="1" applyAlignment="1">
      <alignment horizontal="center"/>
    </xf>
    <xf numFmtId="0" fontId="0" fillId="0" borderId="1" xfId="0" applyBorder="1" applyAlignment="1">
      <alignment horizontal="center"/>
    </xf>
    <xf numFmtId="10" fontId="0" fillId="0" borderId="1" xfId="0" applyNumberFormat="1" applyBorder="1"/>
    <xf numFmtId="10" fontId="0" fillId="0" borderId="1" xfId="1" applyNumberFormat="1" applyFont="1" applyBorder="1" applyAlignment="1">
      <alignment horizontal="center"/>
    </xf>
    <xf numFmtId="0" fontId="0" fillId="0" borderId="1" xfId="0" pivotButton="1" applyBorder="1"/>
    <xf numFmtId="0" fontId="6" fillId="0" borderId="0" xfId="0" applyFont="1"/>
    <xf numFmtId="10" fontId="6" fillId="0" borderId="3" xfId="0" applyNumberFormat="1" applyFont="1" applyBorder="1" applyAlignment="1">
      <alignment horizontal="center"/>
    </xf>
    <xf numFmtId="0" fontId="0" fillId="0" borderId="1" xfId="0" pivotButton="1" applyBorder="1" applyAlignment="1">
      <alignment horizontal="center"/>
    </xf>
    <xf numFmtId="0" fontId="0" fillId="2" borderId="0" xfId="0" applyFill="1"/>
    <xf numFmtId="14" fontId="0" fillId="0" borderId="0" xfId="0" applyNumberFormat="1"/>
    <xf numFmtId="0" fontId="10" fillId="0" borderId="0" xfId="0" applyFont="1"/>
    <xf numFmtId="0" fontId="0" fillId="3" borderId="0" xfId="0" applyFill="1"/>
    <xf numFmtId="0" fontId="11" fillId="0" borderId="0" xfId="0" applyFont="1"/>
    <xf numFmtId="0" fontId="12" fillId="0" borderId="0" xfId="0" applyFont="1"/>
    <xf numFmtId="0" fontId="0" fillId="4" borderId="0" xfId="0" applyFill="1"/>
    <xf numFmtId="0" fontId="0" fillId="0" borderId="7" xfId="0" applyBorder="1" applyAlignment="1">
      <alignment horizontal="center"/>
    </xf>
    <xf numFmtId="0" fontId="11" fillId="3" borderId="2" xfId="0" applyFont="1" applyFill="1" applyBorder="1" applyAlignment="1">
      <alignment horizontal="center"/>
    </xf>
    <xf numFmtId="0" fontId="11" fillId="3" borderId="4" xfId="0" applyFont="1" applyFill="1" applyBorder="1" applyAlignment="1">
      <alignment horizontal="center"/>
    </xf>
    <xf numFmtId="0" fontId="11" fillId="3" borderId="6" xfId="0" applyFont="1" applyFill="1" applyBorder="1" applyAlignment="1">
      <alignment horizontal="center"/>
    </xf>
    <xf numFmtId="0" fontId="2" fillId="0" borderId="7" xfId="0" applyFont="1" applyBorder="1"/>
    <xf numFmtId="0" fontId="2" fillId="0" borderId="7" xfId="0" applyFont="1" applyBorder="1" applyAlignment="1">
      <alignment horizontal="left"/>
    </xf>
    <xf numFmtId="0" fontId="2" fillId="0" borderId="7" xfId="0" applyFont="1" applyBorder="1" applyAlignment="1">
      <alignment horizontal="right"/>
    </xf>
    <xf numFmtId="167" fontId="2" fillId="0" borderId="7" xfId="0" applyNumberFormat="1" applyFont="1" applyBorder="1" applyAlignment="1">
      <alignment horizontal="right"/>
    </xf>
    <xf numFmtId="166" fontId="2" fillId="0" borderId="7" xfId="0" applyNumberFormat="1" applyFont="1" applyBorder="1" applyAlignment="1">
      <alignment horizontal="right"/>
    </xf>
    <xf numFmtId="0" fontId="2" fillId="0" borderId="7" xfId="0" applyFont="1" applyBorder="1" applyAlignment="1">
      <alignment horizontal="center"/>
    </xf>
    <xf numFmtId="1" fontId="2" fillId="0" borderId="7" xfId="0" applyNumberFormat="1" applyFont="1" applyBorder="1" applyAlignment="1">
      <alignment horizontal="center"/>
    </xf>
    <xf numFmtId="0" fontId="8" fillId="0" borderId="7" xfId="0" applyFont="1" applyBorder="1" applyAlignment="1">
      <alignment vertical="center" wrapText="1"/>
    </xf>
    <xf numFmtId="0" fontId="10" fillId="0" borderId="7" xfId="0" applyFont="1" applyBorder="1"/>
    <xf numFmtId="166" fontId="10" fillId="0" borderId="7" xfId="0" applyNumberFormat="1" applyFont="1" applyBorder="1"/>
    <xf numFmtId="0" fontId="10" fillId="0" borderId="7" xfId="0" applyFont="1" applyBorder="1" applyAlignment="1">
      <alignment horizontal="right"/>
    </xf>
    <xf numFmtId="167" fontId="10" fillId="0" borderId="7" xfId="0" applyNumberFormat="1" applyFont="1" applyBorder="1" applyAlignment="1">
      <alignment horizontal="right"/>
    </xf>
    <xf numFmtId="0" fontId="10" fillId="0" borderId="7" xfId="0" applyFont="1" applyBorder="1" applyAlignment="1">
      <alignment horizontal="center"/>
    </xf>
    <xf numFmtId="1" fontId="10" fillId="0" borderId="7" xfId="0" applyNumberFormat="1" applyFont="1" applyBorder="1" applyAlignment="1">
      <alignment horizontal="center"/>
    </xf>
    <xf numFmtId="0" fontId="9" fillId="0" borderId="7" xfId="0" applyFont="1" applyBorder="1"/>
    <xf numFmtId="0" fontId="9" fillId="0" borderId="7" xfId="0" applyFont="1" applyBorder="1" applyAlignment="1">
      <alignment horizontal="right"/>
    </xf>
    <xf numFmtId="0" fontId="12" fillId="0" borderId="7" xfId="0" applyFont="1" applyBorder="1"/>
    <xf numFmtId="167" fontId="12" fillId="0" borderId="7" xfId="0" applyNumberFormat="1" applyFont="1" applyBorder="1" applyAlignment="1">
      <alignment horizontal="right"/>
    </xf>
    <xf numFmtId="0" fontId="12" fillId="0" borderId="7" xfId="0" applyFont="1" applyBorder="1" applyAlignment="1">
      <alignment horizontal="right"/>
    </xf>
    <xf numFmtId="166" fontId="10" fillId="0" borderId="7" xfId="0" applyNumberFormat="1" applyFont="1" applyBorder="1" applyAlignment="1">
      <alignment horizontal="center"/>
    </xf>
    <xf numFmtId="0" fontId="12" fillId="0" borderId="7" xfId="0" applyFont="1" applyBorder="1" applyAlignment="1">
      <alignment horizontal="center"/>
    </xf>
    <xf numFmtId="166" fontId="2" fillId="0" borderId="7" xfId="0" applyNumberFormat="1" applyFont="1" applyBorder="1" applyAlignment="1">
      <alignment horizontal="center"/>
    </xf>
    <xf numFmtId="0" fontId="3" fillId="0" borderId="5" xfId="0" applyFont="1" applyBorder="1"/>
    <xf numFmtId="0" fontId="0" fillId="0" borderId="0" xfId="0" applyAlignment="1">
      <alignment horizontal="center"/>
    </xf>
    <xf numFmtId="0" fontId="2" fillId="0" borderId="7" xfId="0" applyNumberFormat="1" applyFont="1" applyBorder="1" applyAlignment="1">
      <alignment horizontal="left"/>
    </xf>
    <xf numFmtId="0" fontId="2" fillId="0" borderId="7" xfId="0" applyNumberFormat="1" applyFont="1" applyBorder="1" applyAlignment="1">
      <alignment horizontal="center"/>
    </xf>
    <xf numFmtId="0" fontId="0" fillId="0" borderId="0" xfId="0" applyNumberFormat="1"/>
    <xf numFmtId="0" fontId="0" fillId="0" borderId="1" xfId="0" applyNumberFormat="1" applyBorder="1"/>
    <xf numFmtId="14" fontId="3" fillId="0" borderId="5" xfId="0" applyNumberFormat="1" applyFont="1" applyBorder="1"/>
    <xf numFmtId="14" fontId="11" fillId="3" borderId="2" xfId="0" applyNumberFormat="1" applyFont="1" applyFill="1" applyBorder="1" applyAlignment="1">
      <alignment horizontal="center"/>
    </xf>
    <xf numFmtId="14" fontId="7" fillId="0" borderId="7" xfId="2" applyNumberFormat="1" applyBorder="1" applyAlignment="1">
      <alignment horizontal="center"/>
    </xf>
    <xf numFmtId="14" fontId="2" fillId="0" borderId="7" xfId="2" applyNumberFormat="1" applyFont="1" applyBorder="1" applyAlignment="1">
      <alignment horizontal="center"/>
    </xf>
  </cellXfs>
  <cellStyles count="3">
    <cellStyle name="Hyperlink" xfId="2" builtinId="8"/>
    <cellStyle name="Normal" xfId="0" builtinId="0"/>
    <cellStyle name="Percent" xfId="1" builtinId="5"/>
  </cellStyles>
  <dxfs count="68">
    <dxf>
      <font>
        <b val="0"/>
        <i val="0"/>
        <strike val="0"/>
        <condense val="0"/>
        <extend val="0"/>
        <outline val="0"/>
        <shadow val="0"/>
        <u val="none"/>
        <vertAlign val="baseline"/>
        <sz val="11"/>
        <color theme="1"/>
        <name val="Arial"/>
        <family val="2"/>
        <scheme val="none"/>
      </font>
      <numFmt numFmtId="19" formatCode="dd/mm/yyyy"/>
      <alignment horizontal="center" textRotation="0" wrapText="0" indent="0" justifyLastLine="0" shrinkToFit="0" readingOrder="0"/>
      <border diagonalUp="0" diagonalDown="0" outline="0">
        <left style="hair">
          <color indexed="64"/>
        </left>
        <right style="hair">
          <color indexed="64"/>
        </right>
        <top style="hair">
          <color indexed="64"/>
        </top>
        <bottom style="hair">
          <color indexed="64"/>
        </bottom>
      </border>
    </dxf>
    <dxf>
      <font>
        <b val="0"/>
        <i val="0"/>
        <strike val="0"/>
        <condense val="0"/>
        <extend val="0"/>
        <outline val="0"/>
        <shadow val="0"/>
        <u val="none"/>
        <vertAlign val="baseline"/>
        <sz val="11"/>
        <color theme="1"/>
        <name val="Arial"/>
        <family val="2"/>
        <scheme val="none"/>
      </font>
      <numFmt numFmtId="0" formatCode="General"/>
      <alignment horizontal="left"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numFmt numFmtId="166" formatCode="[$-409]d\-mmm\-yy;@"/>
      <alignment horizontal="right"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numFmt numFmtId="166" formatCode="[$-409]d\-mmm\-yy;@"/>
      <alignment horizontal="right"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numFmt numFmtId="166" formatCode="[$-409]d\-mmm\-yy;@"/>
      <alignment horizontal="right"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alignment horizontal="center" vertical="bottom" textRotation="0" wrapText="0" indent="0" justifyLastLine="0" shrinkToFit="0" readingOrder="0"/>
      <border diagonalUp="0" diagonalDown="0" outline="0">
        <left style="hair">
          <color indexed="64"/>
        </left>
        <right style="hair">
          <color indexed="64"/>
        </right>
        <top style="hair">
          <color indexed="64"/>
        </top>
        <bottom style="hair">
          <color indexed="64"/>
        </bottom>
      </border>
    </dxf>
    <dxf>
      <font>
        <b val="0"/>
        <i val="0"/>
        <strike val="0"/>
        <condense val="0"/>
        <extend val="0"/>
        <outline val="0"/>
        <shadow val="0"/>
        <u val="none"/>
        <vertAlign val="baseline"/>
        <sz val="11"/>
        <color theme="1"/>
        <name val="Arial"/>
        <family val="2"/>
        <scheme val="none"/>
      </font>
      <numFmt numFmtId="0" formatCode="General"/>
      <alignment horizontal="center" textRotation="0" wrapText="0" indent="0" justifyLastLine="0" shrinkToFit="0" readingOrder="0"/>
      <border diagonalUp="0" diagonalDown="0" outline="0">
        <left style="hair">
          <color indexed="64"/>
        </left>
        <right style="hair">
          <color indexed="64"/>
        </right>
        <top style="hair">
          <color indexed="64"/>
        </top>
        <bottom style="hair">
          <color indexed="64"/>
        </bottom>
      </border>
    </dxf>
    <dxf>
      <font>
        <b val="0"/>
        <i val="0"/>
        <strike val="0"/>
        <condense val="0"/>
        <extend val="0"/>
        <outline val="0"/>
        <shadow val="0"/>
        <u val="none"/>
        <vertAlign val="baseline"/>
        <sz val="11"/>
        <color theme="1"/>
        <name val="Arial"/>
        <family val="2"/>
        <scheme val="none"/>
      </font>
      <numFmt numFmtId="166" formatCode="[$-409]d\-mmm\-yy;@"/>
      <alignment horizontal="center" textRotation="0" wrapText="0" indent="0" justifyLastLine="0" shrinkToFit="0" readingOrder="0"/>
      <border diagonalUp="0" diagonalDown="0" outline="0">
        <left style="hair">
          <color indexed="64"/>
        </left>
        <right style="hair">
          <color indexed="64"/>
        </right>
        <top style="hair">
          <color indexed="64"/>
        </top>
        <bottom style="hair">
          <color indexed="64"/>
        </bottom>
      </border>
    </dxf>
    <dxf>
      <font>
        <b val="0"/>
        <i val="0"/>
        <strike val="0"/>
        <condense val="0"/>
        <extend val="0"/>
        <outline val="0"/>
        <shadow val="0"/>
        <u val="none"/>
        <vertAlign val="baseline"/>
        <sz val="11"/>
        <color theme="1"/>
        <name val="Arial"/>
        <family val="2"/>
        <scheme val="none"/>
      </font>
      <alignment horizontal="center" textRotation="0" wrapText="0" indent="0" justifyLastLine="0" shrinkToFit="0" readingOrder="0"/>
      <border diagonalUp="0" diagonalDown="0" outline="0">
        <left style="hair">
          <color indexed="64"/>
        </left>
        <right style="hair">
          <color indexed="64"/>
        </right>
        <top style="hair">
          <color indexed="64"/>
        </top>
        <bottom style="hair">
          <color indexed="64"/>
        </bottom>
      </border>
    </dxf>
    <dxf>
      <font>
        <b val="0"/>
        <i val="0"/>
        <strike val="0"/>
        <condense val="0"/>
        <extend val="0"/>
        <outline val="0"/>
        <shadow val="0"/>
        <u val="none"/>
        <vertAlign val="baseline"/>
        <sz val="11"/>
        <color theme="1"/>
        <name val="Arial"/>
        <family val="2"/>
        <scheme val="none"/>
      </font>
      <alignment horizontal="center" textRotation="0" wrapText="0" indent="0" justifyLastLine="0" shrinkToFit="0" readingOrder="0"/>
      <border diagonalUp="0" diagonalDown="0" outline="0">
        <left style="hair">
          <color indexed="64"/>
        </left>
        <right style="hair">
          <color indexed="64"/>
        </right>
        <top style="hair">
          <color indexed="64"/>
        </top>
        <bottom style="hair">
          <color indexed="64"/>
        </bottom>
      </border>
    </dxf>
    <dxf>
      <font>
        <b val="0"/>
        <i val="0"/>
        <strike val="0"/>
        <condense val="0"/>
        <extend val="0"/>
        <outline val="0"/>
        <shadow val="0"/>
        <u val="none"/>
        <vertAlign val="baseline"/>
        <sz val="11"/>
        <color theme="1"/>
        <name val="Arial"/>
        <family val="2"/>
        <scheme val="none"/>
      </font>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dxf>
    <dxf>
      <font>
        <b val="0"/>
        <i val="0"/>
        <strike val="0"/>
        <condense val="0"/>
        <extend val="0"/>
        <outline val="0"/>
        <shadow val="0"/>
        <u val="none"/>
        <vertAlign val="baseline"/>
        <sz val="11"/>
        <color theme="1"/>
        <name val="Arial"/>
        <family val="2"/>
        <scheme val="none"/>
      </font>
      <alignment horizontal="center" vertical="bottom" textRotation="0" wrapText="0" indent="0" justifyLastLine="0" shrinkToFit="0" readingOrder="0"/>
      <border diagonalUp="0" diagonalDown="0" outline="0">
        <left style="hair">
          <color indexed="64"/>
        </left>
        <right style="hair">
          <color indexed="64"/>
        </right>
        <top style="hair">
          <color indexed="64"/>
        </top>
        <bottom style="hair">
          <color indexed="64"/>
        </bottom>
      </border>
    </dxf>
    <dxf>
      <font>
        <b val="0"/>
        <i val="0"/>
        <strike val="0"/>
        <condense val="0"/>
        <extend val="0"/>
        <outline val="0"/>
        <shadow val="0"/>
        <u val="none"/>
        <vertAlign val="baseline"/>
        <sz val="11"/>
        <color theme="1"/>
        <name val="Arial"/>
        <family val="2"/>
        <scheme val="none"/>
      </font>
      <alignment horizontal="center" vertical="bottom" textRotation="0" wrapText="0" indent="0" justifyLastLine="0" shrinkToFit="0" readingOrder="0"/>
      <border diagonalUp="0" diagonalDown="0">
        <left style="hair">
          <color indexed="64"/>
        </left>
        <right style="hair">
          <color indexed="64"/>
        </right>
        <top style="hair">
          <color indexed="64"/>
        </top>
        <bottom style="hair">
          <color indexed="64"/>
        </bottom>
        <vertical/>
        <horizontal/>
      </border>
    </dxf>
    <dxf>
      <font>
        <b val="0"/>
        <i val="0"/>
        <strike val="0"/>
        <condense val="0"/>
        <extend val="0"/>
        <outline val="0"/>
        <shadow val="0"/>
        <u val="none"/>
        <vertAlign val="baseline"/>
        <sz val="11"/>
        <color theme="1"/>
        <name val="Arial"/>
        <family val="2"/>
        <scheme val="none"/>
      </font>
      <alignment horizontal="center" vertical="bottom" textRotation="0" wrapText="0" indent="0" justifyLastLine="0" shrinkToFit="0" readingOrder="0"/>
      <border diagonalUp="0" diagonalDown="0" outline="0">
        <left style="hair">
          <color indexed="64"/>
        </left>
        <right style="hair">
          <color indexed="64"/>
        </right>
        <top style="hair">
          <color indexed="64"/>
        </top>
        <bottom style="hair">
          <color indexed="64"/>
        </bottom>
      </border>
    </dxf>
    <dxf>
      <font>
        <b val="0"/>
        <i val="0"/>
        <strike val="0"/>
        <condense val="0"/>
        <extend val="0"/>
        <outline val="0"/>
        <shadow val="0"/>
        <u val="none"/>
        <vertAlign val="baseline"/>
        <sz val="11"/>
        <color theme="1"/>
        <name val="Arial"/>
        <family val="2"/>
        <scheme val="none"/>
      </font>
      <alignment horizontal="center" vertical="bottom" textRotation="0" wrapText="0" indent="0" justifyLastLine="0" shrinkToFit="0" readingOrder="0"/>
      <border diagonalUp="0" diagonalDown="0" outline="0">
        <left style="hair">
          <color indexed="64"/>
        </left>
        <right style="hair">
          <color indexed="64"/>
        </right>
        <top style="hair">
          <color indexed="64"/>
        </top>
        <bottom style="hair">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dxf>
    <dxf>
      <border outline="0">
        <bottom style="thin">
          <color indexed="64"/>
        </bottom>
      </border>
    </dxf>
    <dxf>
      <font>
        <b/>
        <i val="0"/>
        <strike val="0"/>
        <condense val="0"/>
        <extend val="0"/>
        <outline val="0"/>
        <shadow val="0"/>
        <u val="none"/>
        <vertAlign val="baseline"/>
        <sz val="11"/>
        <color theme="0"/>
        <name val="Arial"/>
        <family val="2"/>
        <scheme val="none"/>
      </font>
      <fill>
        <patternFill patternType="solid">
          <fgColor indexed="64"/>
          <bgColor rgb="FF002060"/>
        </patternFill>
      </fill>
      <alignment horizontal="center" vertical="bottom" textRotation="0" wrapText="0" indent="0" justifyLastLine="0" shrinkToFit="0" readingOrder="0"/>
      <border diagonalUp="0" diagonalDown="0" outline="0">
        <left style="thin">
          <color indexed="64"/>
        </left>
        <right style="thin">
          <color indexed="64"/>
        </right>
        <top/>
        <bottom/>
      </border>
    </dxf>
    <dxf>
      <alignment horizontal="center"/>
    </dxf>
    <dxf>
      <alignment horizontal="center"/>
    </dxf>
    <dxf>
      <alignment horizontal="cent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bgColor theme="0" tint="-4.9989318521683403E-2"/>
        </patternFill>
      </fill>
    </dxf>
    <dxf>
      <font>
        <color theme="0"/>
      </font>
      <fill>
        <patternFill>
          <bgColor rgb="FF002060"/>
        </patternFill>
      </fill>
    </dxf>
    <dxf>
      <font>
        <b val="0"/>
        <i val="0"/>
        <strike val="0"/>
        <u val="none"/>
        <color auto="1"/>
      </font>
    </dxf>
    <dxf>
      <font>
        <color theme="1"/>
      </font>
      <fill>
        <patternFill>
          <bgColor theme="0"/>
        </patternFill>
      </fill>
    </dxf>
    <dxf>
      <fill>
        <patternFill>
          <bgColor theme="1"/>
        </patternFill>
      </fill>
    </dxf>
    <dxf>
      <font>
        <color theme="1"/>
      </font>
      <fill>
        <patternFill patternType="solid">
          <bgColor rgb="FFFFAFAF"/>
        </patternFill>
      </fill>
    </dxf>
    <dxf>
      <font>
        <b val="0"/>
        <i val="0"/>
        <name val="Arial Black"/>
        <family val="2"/>
        <scheme val="none"/>
      </font>
    </dxf>
    <dxf>
      <font>
        <color theme="0"/>
      </font>
      <fill>
        <patternFill>
          <bgColor rgb="FFC00000"/>
        </patternFill>
      </fill>
    </dxf>
    <dxf>
      <fill>
        <patternFill patternType="solid">
          <fgColor theme="5" tint="0.59999389629810485"/>
          <bgColor theme="0" tint="-4.9989318521683403E-2"/>
        </patternFill>
      </fill>
    </dxf>
    <dxf>
      <font>
        <color theme="0"/>
      </font>
      <fill>
        <patternFill>
          <bgColor rgb="FF3E8853"/>
        </patternFill>
      </fill>
    </dxf>
    <dxf>
      <font>
        <color rgb="FF335B74"/>
      </font>
      <fill>
        <patternFill patternType="none">
          <fgColor indexed="64"/>
          <bgColor auto="1"/>
        </patternFill>
      </fill>
      <border>
        <left style="thin">
          <color theme="5" tint="0.39997558519241921"/>
        </left>
        <right style="thin">
          <color theme="5" tint="0.39997558519241921"/>
        </right>
        <top style="thin">
          <color theme="5" tint="0.39997558519241921"/>
        </top>
        <bottom style="thin">
          <color theme="5" tint="0.39997558519241921"/>
        </bottom>
        <vertical style="thin">
          <color theme="5" tint="0.39997558519241921"/>
        </vertical>
        <horizontal style="thin">
          <color theme="5" tint="0.39997558519241921"/>
        </horizontal>
      </border>
    </dxf>
    <dxf>
      <font>
        <color theme="1"/>
      </font>
      <fill>
        <patternFill>
          <bgColor theme="0"/>
        </patternFill>
      </fill>
    </dxf>
    <dxf>
      <font>
        <color theme="1"/>
      </font>
      <fill>
        <patternFill>
          <bgColor theme="0"/>
        </patternFill>
      </fill>
    </dxf>
    <dxf>
      <font>
        <color theme="0"/>
      </font>
      <fill>
        <patternFill>
          <bgColor rgb="FFC00000"/>
        </patternFill>
      </fill>
    </dxf>
  </dxfs>
  <tableStyles count="5" defaultTableStyle="TableStyleMedium2" defaultPivotStyle="PivotStyleLight16">
    <tableStyle name="PivotTable Style 1" table="0" count="3" xr9:uid="{B4A867F9-D42B-4966-9491-79ACB0ECB545}">
      <tableStyleElement type="wholeTable" dxfId="67"/>
      <tableStyleElement type="firstColumn" dxfId="66"/>
      <tableStyleElement type="firstRowStripe" dxfId="65"/>
    </tableStyle>
    <tableStyle name="ProcessMapTable" pivot="0" count="3" xr9:uid="{BAAAFD45-07E7-437B-9793-17621F2E01E9}">
      <tableStyleElement type="wholeTable" dxfId="64"/>
      <tableStyleElement type="headerRow" dxfId="63"/>
      <tableStyleElement type="firstRowStripe" dxfId="62"/>
    </tableStyle>
    <tableStyle name="Slicer Style 1" pivot="0" table="0" count="5" xr9:uid="{F4005176-F4FA-4358-90BE-F7CE0ED08BCE}">
      <tableStyleElement type="wholeTable" dxfId="61"/>
      <tableStyleElement type="headerRow" dxfId="60"/>
    </tableStyle>
    <tableStyle name="Table Style 1" pivot="0" count="3" xr9:uid="{D6B8F2C1-10D5-48C5-B664-47E0944D4721}">
      <tableStyleElement type="wholeTable" dxfId="59"/>
      <tableStyleElement type="headerRow" dxfId="58"/>
      <tableStyleElement type="firstRowStripe" dxfId="57"/>
    </tableStyle>
    <tableStyle name="Table Style 2" pivot="0" count="3" xr9:uid="{73DF69F6-3649-4C63-B321-66AAAA8ABBAC}">
      <tableStyleElement type="wholeTable" dxfId="56"/>
      <tableStyleElement type="headerRow" dxfId="55"/>
      <tableStyleElement type="secondRowStripe" dxfId="54"/>
    </tableStyle>
  </tableStyles>
  <colors>
    <mruColors>
      <color rgb="FFFFC5D0"/>
      <color rgb="FFFFAFAF"/>
      <color rgb="FFA50021"/>
      <color rgb="FFFF3B3B"/>
      <color rgb="FFFF3333"/>
      <color rgb="FFE0615E"/>
      <color rgb="FFFD968B"/>
      <color rgb="FFFFB3B3"/>
    </mruColors>
  </colors>
  <extLst>
    <ext xmlns:x14="http://schemas.microsoft.com/office/spreadsheetml/2009/9/main" uri="{46F421CA-312F-682f-3DD2-61675219B42D}">
      <x14:dxfs count="3">
        <dxf>
          <font>
            <color theme="1"/>
          </font>
          <fill>
            <patternFill>
              <bgColor theme="0"/>
            </patternFill>
          </fill>
        </dxf>
        <dxf>
          <font>
            <color theme="1"/>
          </font>
          <fill>
            <patternFill>
              <bgColor theme="0"/>
            </patternFill>
          </fill>
        </dxf>
        <dxf>
          <font>
            <color theme="1"/>
          </font>
          <fill>
            <patternFill>
              <bgColor rgb="FFFFB3B3"/>
            </patternFill>
          </fill>
        </dxf>
      </x14:dxfs>
    </ext>
    <ext xmlns:x14="http://schemas.microsoft.com/office/spreadsheetml/2009/9/main" uri="{EB79DEF2-80B8-43e5-95BD-54CBDDF9020C}">
      <x14:slicerStyles defaultSlicerStyle="Slicer Style 1">
        <x14:slicerStyle name="Slicer Style 1">
          <x14:slicerStyleElements>
            <x14:slicerStyleElement type="unselectedItemWithData" dxfId="2"/>
            <x14:slicerStyleElement type="selectedItemWith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onnections" Target="connections.xml"/><Relationship Id="rId18" Type="http://schemas.microsoft.com/office/2022/10/relationships/richValueRel" Target="richData/richValueRel.xml"/><Relationship Id="rId26" Type="http://schemas.openxmlformats.org/officeDocument/2006/relationships/calcChain" Target="calcChain.xml"/><Relationship Id="rId3" Type="http://schemas.openxmlformats.org/officeDocument/2006/relationships/worksheet" Target="worksheets/sheet3.xml"/><Relationship Id="rId21" Type="http://schemas.microsoft.com/office/2017/06/relationships/rdArray" Target="richData/rdarray.xml"/><Relationship Id="rId7" Type="http://schemas.openxmlformats.org/officeDocument/2006/relationships/worksheet" Target="worksheets/sheet7.xml"/><Relationship Id="rId12" Type="http://schemas.openxmlformats.org/officeDocument/2006/relationships/theme" Target="theme/theme1.xml"/><Relationship Id="rId17" Type="http://schemas.microsoft.com/office/2020/07/relationships/rdRichValueWebImage" Target="richData/rdRichValueWebImage.xml"/><Relationship Id="rId25"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sheetMetadata" Target="metadata.xml"/><Relationship Id="rId20" Type="http://schemas.microsoft.com/office/2017/06/relationships/rdRichValueStructure" Target="richData/rdrichvaluestructure.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3.xml"/><Relationship Id="rId24" Type="http://schemas.microsoft.com/office/2017/06/relationships/rdSupportingPropertyBag" Target="richData/rdsupportingpropertybag.xml"/><Relationship Id="rId5" Type="http://schemas.openxmlformats.org/officeDocument/2006/relationships/worksheet" Target="worksheets/sheet5.xml"/><Relationship Id="rId15" Type="http://schemas.openxmlformats.org/officeDocument/2006/relationships/sharedStrings" Target="sharedStrings.xml"/><Relationship Id="rId23" Type="http://schemas.microsoft.com/office/2017/06/relationships/rdSupportingPropertyBagStructure" Target="richData/rdsupportingpropertybagstructure.xml"/><Relationship Id="rId28" Type="http://schemas.openxmlformats.org/officeDocument/2006/relationships/customXml" Target="../customXml/item2.xml"/><Relationship Id="rId10" Type="http://schemas.microsoft.com/office/2007/relationships/slicerCache" Target="slicerCaches/slicerCache2.xml"/><Relationship Id="rId19" Type="http://schemas.microsoft.com/office/2017/06/relationships/rdRichValue" Target="richData/rdrichvalue.xml"/><Relationship Id="rId4" Type="http://schemas.openxmlformats.org/officeDocument/2006/relationships/worksheet" Target="worksheets/sheet4.xml"/><Relationship Id="rId9" Type="http://schemas.microsoft.com/office/2007/relationships/slicerCache" Target="slicerCaches/slicerCache1.xml"/><Relationship Id="rId14" Type="http://schemas.openxmlformats.org/officeDocument/2006/relationships/styles" Target="styles.xml"/><Relationship Id="rId22" Type="http://schemas.microsoft.com/office/2017/06/relationships/richStyles" Target="richData/richStyles.xml"/><Relationship Id="rId27" Type="http://schemas.openxmlformats.org/officeDocument/2006/relationships/customXml" Target="../customXml/item1.xml"/><Relationship Id="rId30" Type="http://schemas.openxmlformats.org/officeDocument/2006/relationships/customXml" Target="../customXml/item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image" Target="../media/image8.png"/><Relationship Id="rId2" Type="http://schemas.microsoft.com/office/2011/relationships/chartColorStyle" Target="colors10.xml"/><Relationship Id="rId1" Type="http://schemas.microsoft.com/office/2011/relationships/chartStyle" Target="style10.xml"/><Relationship Id="rId4" Type="http://schemas.openxmlformats.org/officeDocument/2006/relationships/image" Target="../media/image9.png"/></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3" Type="http://schemas.openxmlformats.org/officeDocument/2006/relationships/image" Target="../media/image9.png"/><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Architecture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dPt>
            <c:idx val="0"/>
            <c:bubble3D val="0"/>
            <c:spPr>
              <a:solidFill>
                <a:schemeClr val="accent6"/>
              </a:solidFill>
              <a:ln w="19050">
                <a:solidFill>
                  <a:schemeClr val="lt1"/>
                </a:solidFill>
              </a:ln>
              <a:effectLst/>
            </c:spPr>
            <c:extLst>
              <c:ext xmlns:c16="http://schemas.microsoft.com/office/drawing/2014/chart" uri="{C3380CC4-5D6E-409C-BE32-E72D297353CC}">
                <c16:uniqueId val="{00000001-498E-4686-B733-1A7AE45A1AC1}"/>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498E-4686-B733-1A7AE45A1AC1}"/>
              </c:ext>
            </c:extLst>
          </c:dPt>
          <c:val>
            <c:numRef>
              <c:f>'PIVOT Disc'!$B$8:$B$9</c:f>
              <c:numCache>
                <c:formatCode>0.00%</c:formatCode>
                <c:ptCount val="2"/>
                <c:pt idx="1">
                  <c:v>1</c:v>
                </c:pt>
              </c:numCache>
            </c:numRef>
          </c:val>
          <c:extLst>
            <c:ext xmlns:c16="http://schemas.microsoft.com/office/drawing/2014/chart" uri="{C3380CC4-5D6E-409C-BE32-E72D297353CC}">
              <c16:uniqueId val="{00000000-AD22-45DC-9D92-4221FD595BB3}"/>
            </c:ext>
          </c:extLst>
        </c:ser>
        <c:dLbls>
          <c:showLegendKey val="0"/>
          <c:showVal val="0"/>
          <c:showCatName val="0"/>
          <c:showSerName val="0"/>
          <c:showPercent val="0"/>
          <c:showBubbleSize val="0"/>
          <c:showLeaderLines val="1"/>
        </c:dLbls>
        <c:firstSliceAng val="42"/>
        <c:holeSize val="72"/>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rnd" cmpd="sng" algn="ctr">
      <a:solidFill>
        <a:schemeClr val="accent1">
          <a:alpha val="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BIM</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dPt>
            <c:idx val="0"/>
            <c:bubble3D val="0"/>
            <c:spPr>
              <a:solidFill>
                <a:schemeClr val="accent6"/>
              </a:solidFill>
              <a:ln w="19050">
                <a:solidFill>
                  <a:schemeClr val="lt1"/>
                </a:solidFill>
              </a:ln>
              <a:effectLst/>
            </c:spPr>
            <c:extLst>
              <c:ext xmlns:c16="http://schemas.microsoft.com/office/drawing/2014/chart" uri="{C3380CC4-5D6E-409C-BE32-E72D297353CC}">
                <c16:uniqueId val="{00000001-1DC5-4F6A-A18D-AAD29BB6D585}"/>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1DC5-4F6A-A18D-AAD29BB6D585}"/>
              </c:ext>
            </c:extLst>
          </c:dPt>
          <c:val>
            <c:numRef>
              <c:f>'PIVOT Disc'!$C$8:$C$9</c:f>
              <c:numCache>
                <c:formatCode>0.00%</c:formatCode>
                <c:ptCount val="2"/>
                <c:pt idx="1">
                  <c:v>1</c:v>
                </c:pt>
              </c:numCache>
            </c:numRef>
          </c:val>
          <c:extLst>
            <c:ext xmlns:c16="http://schemas.microsoft.com/office/drawing/2014/chart" uri="{C3380CC4-5D6E-409C-BE32-E72D297353CC}">
              <c16:uniqueId val="{00000004-1DC5-4F6A-A18D-AAD29BB6D585}"/>
            </c:ext>
          </c:extLst>
        </c:ser>
        <c:dLbls>
          <c:showLegendKey val="0"/>
          <c:showVal val="0"/>
          <c:showCatName val="0"/>
          <c:showSerName val="0"/>
          <c:showPercent val="0"/>
          <c:showBubbleSize val="0"/>
          <c:showLeaderLines val="1"/>
        </c:dLbls>
        <c:firstSliceAng val="42"/>
        <c:holeSize val="72"/>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rnd" cmpd="sng" algn="ctr">
      <a:solidFill>
        <a:schemeClr val="accent1">
          <a:alpha val="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CAD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dPt>
            <c:idx val="0"/>
            <c:bubble3D val="0"/>
            <c:spPr>
              <a:solidFill>
                <a:schemeClr val="accent6"/>
              </a:solidFill>
              <a:ln w="19050">
                <a:solidFill>
                  <a:schemeClr val="lt1"/>
                </a:solidFill>
              </a:ln>
              <a:effectLst/>
            </c:spPr>
            <c:extLst>
              <c:ext xmlns:c16="http://schemas.microsoft.com/office/drawing/2014/chart" uri="{C3380CC4-5D6E-409C-BE32-E72D297353CC}">
                <c16:uniqueId val="{00000001-F2AA-435B-B20F-73AF2807AA59}"/>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F2AA-435B-B20F-73AF2807AA59}"/>
              </c:ext>
            </c:extLst>
          </c:dPt>
          <c:val>
            <c:numRef>
              <c:f>'PIVOT Disc'!$D$8:$D$9</c:f>
              <c:numCache>
                <c:formatCode>0.00%</c:formatCode>
                <c:ptCount val="2"/>
                <c:pt idx="1">
                  <c:v>1</c:v>
                </c:pt>
              </c:numCache>
            </c:numRef>
          </c:val>
          <c:extLst>
            <c:ext xmlns:c16="http://schemas.microsoft.com/office/drawing/2014/chart" uri="{C3380CC4-5D6E-409C-BE32-E72D297353CC}">
              <c16:uniqueId val="{00000004-F2AA-435B-B20F-73AF2807AA59}"/>
            </c:ext>
          </c:extLst>
        </c:ser>
        <c:dLbls>
          <c:showLegendKey val="0"/>
          <c:showVal val="0"/>
          <c:showCatName val="0"/>
          <c:showSerName val="0"/>
          <c:showPercent val="0"/>
          <c:showBubbleSize val="0"/>
          <c:showLeaderLines val="1"/>
        </c:dLbls>
        <c:firstSliceAng val="42"/>
        <c:holeSize val="72"/>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rnd" cmpd="sng" algn="ctr">
      <a:solidFill>
        <a:schemeClr val="accent1">
          <a:alpha val="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Geotechnical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dPt>
            <c:idx val="0"/>
            <c:bubble3D val="0"/>
            <c:spPr>
              <a:solidFill>
                <a:schemeClr val="accent6"/>
              </a:solidFill>
              <a:ln w="19050">
                <a:solidFill>
                  <a:schemeClr val="lt1"/>
                </a:solidFill>
              </a:ln>
              <a:effectLst/>
            </c:spPr>
            <c:extLst>
              <c:ext xmlns:c16="http://schemas.microsoft.com/office/drawing/2014/chart" uri="{C3380CC4-5D6E-409C-BE32-E72D297353CC}">
                <c16:uniqueId val="{00000001-C350-4375-8795-90DFE8D77BC9}"/>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C350-4375-8795-90DFE8D77BC9}"/>
              </c:ext>
            </c:extLst>
          </c:dPt>
          <c:val>
            <c:numRef>
              <c:f>'PIVOT Disc'!$E$8:$E$9</c:f>
              <c:numCache>
                <c:formatCode>0.00%</c:formatCode>
                <c:ptCount val="2"/>
                <c:pt idx="1">
                  <c:v>1</c:v>
                </c:pt>
              </c:numCache>
            </c:numRef>
          </c:val>
          <c:extLst>
            <c:ext xmlns:c16="http://schemas.microsoft.com/office/drawing/2014/chart" uri="{C3380CC4-5D6E-409C-BE32-E72D297353CC}">
              <c16:uniqueId val="{00000004-C350-4375-8795-90DFE8D77BC9}"/>
            </c:ext>
          </c:extLst>
        </c:ser>
        <c:dLbls>
          <c:showLegendKey val="0"/>
          <c:showVal val="0"/>
          <c:showCatName val="0"/>
          <c:showSerName val="0"/>
          <c:showPercent val="0"/>
          <c:showBubbleSize val="0"/>
          <c:showLeaderLines val="1"/>
        </c:dLbls>
        <c:firstSliceAng val="42"/>
        <c:holeSize val="72"/>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rnd" cmpd="sng" algn="ctr">
      <a:solidFill>
        <a:schemeClr val="accent1">
          <a:alpha val="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Management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dPt>
            <c:idx val="0"/>
            <c:bubble3D val="0"/>
            <c:spPr>
              <a:solidFill>
                <a:schemeClr val="accent6"/>
              </a:solidFill>
              <a:ln w="19050">
                <a:solidFill>
                  <a:schemeClr val="lt1"/>
                </a:solidFill>
              </a:ln>
              <a:effectLst/>
            </c:spPr>
            <c:extLst>
              <c:ext xmlns:c16="http://schemas.microsoft.com/office/drawing/2014/chart" uri="{C3380CC4-5D6E-409C-BE32-E72D297353CC}">
                <c16:uniqueId val="{00000001-AF74-41EC-8A1C-5110D1D402D5}"/>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AF74-41EC-8A1C-5110D1D402D5}"/>
              </c:ext>
            </c:extLst>
          </c:dPt>
          <c:val>
            <c:numRef>
              <c:f>'PIVOT Disc'!$F$8:$F$9</c:f>
              <c:numCache>
                <c:formatCode>0.00%</c:formatCode>
                <c:ptCount val="2"/>
                <c:pt idx="1">
                  <c:v>1</c:v>
                </c:pt>
              </c:numCache>
            </c:numRef>
          </c:val>
          <c:extLst>
            <c:ext xmlns:c16="http://schemas.microsoft.com/office/drawing/2014/chart" uri="{C3380CC4-5D6E-409C-BE32-E72D297353CC}">
              <c16:uniqueId val="{00000004-AF74-41EC-8A1C-5110D1D402D5}"/>
            </c:ext>
          </c:extLst>
        </c:ser>
        <c:dLbls>
          <c:showLegendKey val="0"/>
          <c:showVal val="0"/>
          <c:showCatName val="0"/>
          <c:showSerName val="0"/>
          <c:showPercent val="0"/>
          <c:showBubbleSize val="0"/>
          <c:showLeaderLines val="1"/>
        </c:dLbls>
        <c:firstSliceAng val="42"/>
        <c:holeSize val="72"/>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rnd" cmpd="sng" algn="ctr">
      <a:solidFill>
        <a:schemeClr val="accent1">
          <a:alpha val="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Structures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dPt>
            <c:idx val="0"/>
            <c:bubble3D val="0"/>
            <c:spPr>
              <a:solidFill>
                <a:schemeClr val="accent6"/>
              </a:solidFill>
              <a:ln w="19050">
                <a:solidFill>
                  <a:schemeClr val="lt1"/>
                </a:solidFill>
              </a:ln>
              <a:effectLst/>
            </c:spPr>
            <c:extLst>
              <c:ext xmlns:c16="http://schemas.microsoft.com/office/drawing/2014/chart" uri="{C3380CC4-5D6E-409C-BE32-E72D297353CC}">
                <c16:uniqueId val="{00000001-C94D-493C-BED2-26F99632433A}"/>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C94D-493C-BED2-26F99632433A}"/>
              </c:ext>
            </c:extLst>
          </c:dPt>
          <c:val>
            <c:numRef>
              <c:f>'PIVOT Disc'!$G$8:$G$9</c:f>
              <c:numCache>
                <c:formatCode>0.00%</c:formatCode>
                <c:ptCount val="2"/>
                <c:pt idx="1">
                  <c:v>1</c:v>
                </c:pt>
              </c:numCache>
            </c:numRef>
          </c:val>
          <c:extLst>
            <c:ext xmlns:c16="http://schemas.microsoft.com/office/drawing/2014/chart" uri="{C3380CC4-5D6E-409C-BE32-E72D297353CC}">
              <c16:uniqueId val="{00000004-C94D-493C-BED2-26F99632433A}"/>
            </c:ext>
          </c:extLst>
        </c:ser>
        <c:dLbls>
          <c:showLegendKey val="0"/>
          <c:showVal val="0"/>
          <c:showCatName val="0"/>
          <c:showSerName val="0"/>
          <c:showPercent val="0"/>
          <c:showBubbleSize val="0"/>
          <c:showLeaderLines val="1"/>
        </c:dLbls>
        <c:firstSliceAng val="42"/>
        <c:holeSize val="72"/>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rnd" cmpd="sng" algn="ctr">
      <a:solidFill>
        <a:schemeClr val="accent1">
          <a:alpha val="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Track</a:t>
            </a:r>
            <a:r>
              <a:rPr lang="en-US" baseline="0"/>
              <a:t> &amp; Alingment</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dPt>
            <c:idx val="0"/>
            <c:bubble3D val="0"/>
            <c:spPr>
              <a:solidFill>
                <a:schemeClr val="accent6"/>
              </a:solidFill>
              <a:ln w="19050">
                <a:solidFill>
                  <a:schemeClr val="lt1"/>
                </a:solidFill>
              </a:ln>
              <a:effectLst/>
            </c:spPr>
            <c:extLst>
              <c:ext xmlns:c16="http://schemas.microsoft.com/office/drawing/2014/chart" uri="{C3380CC4-5D6E-409C-BE32-E72D297353CC}">
                <c16:uniqueId val="{00000001-ACB9-4A9F-B6D9-A73375DDA171}"/>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ACB9-4A9F-B6D9-A73375DDA171}"/>
              </c:ext>
            </c:extLst>
          </c:dPt>
          <c:val>
            <c:numRef>
              <c:f>'PIVOT Disc'!$H$8:$H$9</c:f>
              <c:numCache>
                <c:formatCode>0.00%</c:formatCode>
                <c:ptCount val="2"/>
                <c:pt idx="1">
                  <c:v>1</c:v>
                </c:pt>
              </c:numCache>
            </c:numRef>
          </c:val>
          <c:extLst>
            <c:ext xmlns:c16="http://schemas.microsoft.com/office/drawing/2014/chart" uri="{C3380CC4-5D6E-409C-BE32-E72D297353CC}">
              <c16:uniqueId val="{00000004-ACB9-4A9F-B6D9-A73375DDA171}"/>
            </c:ext>
          </c:extLst>
        </c:ser>
        <c:dLbls>
          <c:showLegendKey val="0"/>
          <c:showVal val="0"/>
          <c:showCatName val="0"/>
          <c:showSerName val="0"/>
          <c:showPercent val="0"/>
          <c:showBubbleSize val="0"/>
          <c:showLeaderLines val="1"/>
        </c:dLbls>
        <c:firstSliceAng val="42"/>
        <c:holeSize val="72"/>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rnd" cmpd="sng" algn="ctr">
      <a:solidFill>
        <a:schemeClr val="accent1">
          <a:alpha val="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1-43DC-463E-BB54-A5A4CA94A957}"/>
              </c:ext>
            </c:extLst>
          </c:dPt>
          <c:dPt>
            <c:idx val="1"/>
            <c:bubble3D val="0"/>
            <c:spPr>
              <a:solidFill>
                <a:schemeClr val="accent2"/>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3-43DC-463E-BB54-A5A4CA94A957}"/>
              </c:ext>
            </c:extLst>
          </c:dPt>
          <c:dPt>
            <c:idx val="2"/>
            <c:bubble3D val="0"/>
            <c:spPr>
              <a:solidFill>
                <a:schemeClr val="accent3"/>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5-43DC-463E-BB54-A5A4CA94A957}"/>
              </c:ext>
            </c:extLst>
          </c:dPt>
          <c:dPt>
            <c:idx val="3"/>
            <c:bubble3D val="0"/>
            <c:spPr>
              <a:solidFill>
                <a:schemeClr val="accent4"/>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7-43DC-463E-BB54-A5A4CA94A957}"/>
              </c:ext>
            </c:extLst>
          </c:dPt>
          <c:dPt>
            <c:idx val="4"/>
            <c:bubble3D val="0"/>
            <c:spPr>
              <a:solidFill>
                <a:schemeClr val="accent5"/>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9-43DC-463E-BB54-A5A4CA94A957}"/>
              </c:ext>
            </c:extLst>
          </c:dPt>
          <c:dPt>
            <c:idx val="5"/>
            <c:bubble3D val="0"/>
            <c:spPr>
              <a:solidFill>
                <a:schemeClr val="accent6"/>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B-43DC-463E-BB54-A5A4CA94A957}"/>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D-43DC-463E-BB54-A5A4CA94A957}"/>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numRef>
              <c:f>'PIVOT Disc'!$B$6:$H$6</c:f>
              <c:numCache>
                <c:formatCode>General</c:formatCode>
                <c:ptCount val="7"/>
              </c:numCache>
            </c:numRef>
          </c:cat>
          <c:val>
            <c:numRef>
              <c:f>'PIVOT Disc'!$B$7:$H$7</c:f>
              <c:numCache>
                <c:formatCode>General</c:formatCode>
                <c:ptCount val="7"/>
              </c:numCache>
            </c:numRef>
          </c:val>
          <c:extLst>
            <c:ext xmlns:c16="http://schemas.microsoft.com/office/drawing/2014/chart" uri="{C3380CC4-5D6E-409C-BE32-E72D297353CC}">
              <c16:uniqueId val="{00000000-D3EC-46D1-A776-3EED57CCD18F}"/>
            </c:ext>
          </c:extLst>
        </c:ser>
        <c:dLbls>
          <c:dLblPos val="ctr"/>
          <c:showLegendKey val="0"/>
          <c:showVal val="0"/>
          <c:showCatName val="0"/>
          <c:showSerName val="0"/>
          <c:showPercent val="1"/>
          <c:showBubbleSize val="0"/>
          <c:showLeaderLines val="1"/>
        </c:dLbls>
        <c:firstSliceAng val="0"/>
        <c:extLst>
          <c:ext xmlns:c15="http://schemas.microsoft.com/office/drawing/2012/chart" uri="{02D57815-91ED-43cb-92C2-25804820EDAC}">
            <c15:filteredPieSeries>
              <c15:ser>
                <c:idx val="1"/>
                <c:order val="1"/>
                <c:dPt>
                  <c:idx val="0"/>
                  <c:bubble3D val="0"/>
                  <c:spPr>
                    <a:solidFill>
                      <a:schemeClr val="accent1"/>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F-43DC-463E-BB54-A5A4CA94A957}"/>
                    </c:ext>
                  </c:extLst>
                </c:dPt>
                <c:dPt>
                  <c:idx val="1"/>
                  <c:bubble3D val="0"/>
                  <c:spPr>
                    <a:solidFill>
                      <a:schemeClr val="accent2"/>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1-43DC-463E-BB54-A5A4CA94A957}"/>
                    </c:ext>
                  </c:extLst>
                </c:dPt>
                <c:dPt>
                  <c:idx val="2"/>
                  <c:bubble3D val="0"/>
                  <c:spPr>
                    <a:solidFill>
                      <a:schemeClr val="accent3"/>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3-43DC-463E-BB54-A5A4CA94A957}"/>
                    </c:ext>
                  </c:extLst>
                </c:dPt>
                <c:dPt>
                  <c:idx val="3"/>
                  <c:bubble3D val="0"/>
                  <c:spPr>
                    <a:solidFill>
                      <a:schemeClr val="accent4"/>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5-43DC-463E-BB54-A5A4CA94A957}"/>
                    </c:ext>
                  </c:extLst>
                </c:dPt>
                <c:dPt>
                  <c:idx val="4"/>
                  <c:bubble3D val="0"/>
                  <c:spPr>
                    <a:solidFill>
                      <a:schemeClr val="accent5"/>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7-43DC-463E-BB54-A5A4CA94A957}"/>
                    </c:ext>
                  </c:extLst>
                </c:dPt>
                <c:dPt>
                  <c:idx val="5"/>
                  <c:bubble3D val="0"/>
                  <c:spPr>
                    <a:solidFill>
                      <a:schemeClr val="accent6"/>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9-43DC-463E-BB54-A5A4CA94A957}"/>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B-43DC-463E-BB54-A5A4CA94A957}"/>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uri="{CE6537A1-D6FC-4f65-9D91-7224C49458BB}"/>
                  </c:extLst>
                </c:dLbls>
                <c:cat>
                  <c:numRef>
                    <c:extLst>
                      <c:ext uri="{02D57815-91ED-43cb-92C2-25804820EDAC}">
                        <c15:formulaRef>
                          <c15:sqref>'PIVOT Disc'!$B$6:$H$6</c15:sqref>
                        </c15:formulaRef>
                      </c:ext>
                    </c:extLst>
                    <c:numCache>
                      <c:formatCode>General</c:formatCode>
                      <c:ptCount val="7"/>
                    </c:numCache>
                  </c:numRef>
                </c:cat>
                <c:val>
                  <c:numRef>
                    <c:extLst>
                      <c:ext uri="{02D57815-91ED-43cb-92C2-25804820EDAC}">
                        <c15:formulaRef>
                          <c15:sqref>'PIVOT Disc'!$B$7:$H$7</c15:sqref>
                        </c15:formulaRef>
                      </c:ext>
                    </c:extLst>
                    <c:numCache>
                      <c:formatCode>General</c:formatCode>
                      <c:ptCount val="7"/>
                    </c:numCache>
                  </c:numRef>
                </c:val>
                <c:extLst>
                  <c:ext xmlns:c16="http://schemas.microsoft.com/office/drawing/2014/chart" uri="{C3380CC4-5D6E-409C-BE32-E72D297353CC}">
                    <c16:uniqueId val="{00000001-D3EC-46D1-A776-3EED57CCD18F}"/>
                  </c:ext>
                </c:extLst>
              </c15:ser>
            </c15:filteredPieSeries>
          </c:ext>
        </c:extLst>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n-US"/>
              <a:t>DISCIPLINE WISE STRENGHT</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US"/>
        </a:p>
      </c:txPr>
    </c:title>
    <c:autoTitleDeleted val="0"/>
    <c:plotArea>
      <c:layout>
        <c:manualLayout>
          <c:layoutTarget val="inner"/>
          <c:xMode val="edge"/>
          <c:yMode val="edge"/>
          <c:x val="0.13639526791927628"/>
          <c:y val="0.11258418279110458"/>
          <c:w val="0.47798179716053241"/>
          <c:h val="0.8874158172088954"/>
        </c:manualLayout>
      </c:layout>
      <c:pie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1-2BB4-4514-8E46-D2B94E1A7E1B}"/>
              </c:ext>
            </c:extLst>
          </c:dPt>
          <c:dPt>
            <c:idx val="1"/>
            <c:bubble3D val="0"/>
            <c:spPr>
              <a:solidFill>
                <a:schemeClr val="accent2"/>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3-2BB4-4514-8E46-D2B94E1A7E1B}"/>
              </c:ext>
            </c:extLst>
          </c:dPt>
          <c:dPt>
            <c:idx val="2"/>
            <c:bubble3D val="0"/>
            <c:spPr>
              <a:solidFill>
                <a:schemeClr val="accent3"/>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5-2BB4-4514-8E46-D2B94E1A7E1B}"/>
              </c:ext>
            </c:extLst>
          </c:dPt>
          <c:dPt>
            <c:idx val="3"/>
            <c:bubble3D val="0"/>
            <c:spPr>
              <a:solidFill>
                <a:schemeClr val="accent4"/>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7-2BB4-4514-8E46-D2B94E1A7E1B}"/>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'PIVOT Disc'!$B$2:$E$2</c15:sqref>
                  </c15:fullRef>
                </c:ext>
              </c:extLst>
              <c:f>'PIVOT Disc'!$B$2:$E$2</c:f>
              <c:strCache>
                <c:ptCount val="4"/>
                <c:pt idx="0">
                  <c:v>Architecture</c:v>
                </c:pt>
                <c:pt idx="1">
                  <c:v>Civil</c:v>
                </c:pt>
                <c:pt idx="2">
                  <c:v>Mechanical</c:v>
                </c:pt>
                <c:pt idx="3">
                  <c:v>Electrical</c:v>
                </c:pt>
              </c:strCache>
            </c:strRef>
          </c:cat>
          <c:val>
            <c:numRef>
              <c:extLst>
                <c:ext xmlns:c15="http://schemas.microsoft.com/office/drawing/2012/chart" uri="{02D57815-91ED-43cb-92C2-25804820EDAC}">
                  <c15:fullRef>
                    <c15:sqref>'PIVOT Disc'!$B$4:$F$4</c15:sqref>
                  </c15:fullRef>
                </c:ext>
              </c:extLst>
              <c:f>'PIVOT Disc'!$B$4:$E$4</c:f>
              <c:numCache>
                <c:formatCode>0.00%</c:formatCode>
                <c:ptCount val="4"/>
                <c:pt idx="0">
                  <c:v>0.27</c:v>
                </c:pt>
                <c:pt idx="1">
                  <c:v>0.24</c:v>
                </c:pt>
                <c:pt idx="2">
                  <c:v>0.28000000000000003</c:v>
                </c:pt>
                <c:pt idx="3">
                  <c:v>0.21</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0E-2BB4-4514-8E46-D2B94E1A7E1B}"/>
            </c:ext>
          </c:extLst>
        </c:ser>
        <c:dLbls>
          <c:dLblPos val="ctr"/>
          <c:showLegendKey val="0"/>
          <c:showVal val="0"/>
          <c:showCatName val="0"/>
          <c:showSerName val="0"/>
          <c:showPercent val="1"/>
          <c:showBubbleSize val="0"/>
          <c:showLeaderLines val="1"/>
        </c:dLbls>
        <c:firstSliceAng val="0"/>
        <c:extLst>
          <c:ext xmlns:c15="http://schemas.microsoft.com/office/drawing/2012/chart" uri="{02D57815-91ED-43cb-92C2-25804820EDAC}">
            <c15:filteredPieSeries>
              <c15:ser>
                <c:idx val="1"/>
                <c:order val="1"/>
                <c:dPt>
                  <c:idx val="0"/>
                  <c:bubble3D val="0"/>
                  <c:spPr>
                    <a:solidFill>
                      <a:schemeClr val="accent1"/>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0-2BB4-4514-8E46-D2B94E1A7E1B}"/>
                    </c:ext>
                  </c:extLst>
                </c:dPt>
                <c:dPt>
                  <c:idx val="1"/>
                  <c:bubble3D val="0"/>
                  <c:spPr>
                    <a:solidFill>
                      <a:schemeClr val="accent2"/>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2-2BB4-4514-8E46-D2B94E1A7E1B}"/>
                    </c:ext>
                  </c:extLst>
                </c:dPt>
                <c:dPt>
                  <c:idx val="2"/>
                  <c:bubble3D val="0"/>
                  <c:spPr>
                    <a:solidFill>
                      <a:schemeClr val="accent3"/>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4-2BB4-4514-8E46-D2B94E1A7E1B}"/>
                    </c:ext>
                  </c:extLst>
                </c:dPt>
                <c:dPt>
                  <c:idx val="3"/>
                  <c:bubble3D val="0"/>
                  <c:spPr>
                    <a:solidFill>
                      <a:schemeClr val="accent4"/>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6-2BB4-4514-8E46-D2B94E1A7E1B}"/>
                    </c:ext>
                  </c:extLst>
                </c:dPt>
                <c:dPt>
                  <c:idx val="4"/>
                  <c:bubble3D val="0"/>
                  <c:spPr>
                    <a:solidFill>
                      <a:schemeClr val="accent5"/>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A-2BB4-4514-8E46-D2B94E1A7E1B}"/>
                    </c:ext>
                  </c:extLst>
                </c:dPt>
                <c:dPt>
                  <c:idx val="5"/>
                  <c:bubble3D val="0"/>
                  <c:spPr>
                    <a:solidFill>
                      <a:schemeClr val="accent6"/>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1C-2BB4-4514-8E46-D2B94E1A7E1B}"/>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uri="{CE6537A1-D6FC-4f65-9D91-7224C49458BB}"/>
                  </c:extLst>
                </c:dLbls>
                <c:cat>
                  <c:strRef>
                    <c:extLst>
                      <c:ext uri="{02D57815-91ED-43cb-92C2-25804820EDAC}">
                        <c15:fullRef>
                          <c15:sqref>'PIVOT Disc'!$B$2:$E$2</c15:sqref>
                        </c15:fullRef>
                        <c15:formulaRef>
                          <c15:sqref>'PIVOT Disc'!$B$2:$E$2</c15:sqref>
                        </c15:formulaRef>
                      </c:ext>
                    </c:extLst>
                    <c:strCache>
                      <c:ptCount val="4"/>
                      <c:pt idx="0">
                        <c:v>Architecture</c:v>
                      </c:pt>
                      <c:pt idx="1">
                        <c:v>Civil</c:v>
                      </c:pt>
                      <c:pt idx="2">
                        <c:v>Mechanical</c:v>
                      </c:pt>
                      <c:pt idx="3">
                        <c:v>Electrical</c:v>
                      </c:pt>
                    </c:strCache>
                  </c:strRef>
                </c:cat>
                <c:val>
                  <c:numRef>
                    <c:extLst>
                      <c:ext uri="{02D57815-91ED-43cb-92C2-25804820EDAC}">
                        <c15:fullRef>
                          <c15:sqref>'PIVOT Disc'!$B$7:$H$7</c15:sqref>
                        </c15:fullRef>
                        <c15:formulaRef>
                          <c15:sqref>('PIVOT Disc'!$B$7:$E$7,'PIVOT Disc'!$G$7:$H$7)</c15:sqref>
                        </c15:formulaRef>
                      </c:ext>
                    </c:extLst>
                    <c:numCache>
                      <c:formatCode>General</c:formatCode>
                      <c:ptCount val="6"/>
                    </c:numCache>
                  </c:numRef>
                </c:val>
                <c:extLst>
                  <c:ext uri="{02D57815-91ED-43cb-92C2-25804820EDAC}">
                    <c15:categoryFilterExceptions>
                      <c15:categoryFilterException>
                        <c15:sqref>'PIVOT Disc'!$F$7</c15:sqref>
                        <c15:bubble3D val="0"/>
                      </c15:categoryFilterException>
                    </c15:categoryFilterExceptions>
                  </c:ext>
                  <c:ext xmlns:c16="http://schemas.microsoft.com/office/drawing/2014/chart" uri="{C3380CC4-5D6E-409C-BE32-E72D297353CC}">
                    <c16:uniqueId val="{0000001D-2BB4-4514-8E46-D2B94E1A7E1B}"/>
                  </c:ext>
                </c:extLst>
              </c15:ser>
            </c15:filteredPieSeries>
          </c:ext>
        </c:extLst>
      </c:pieChart>
      <c:spPr>
        <a:noFill/>
        <a:ln>
          <a:noFill/>
        </a:ln>
        <a:effectLst/>
      </c:spPr>
    </c:plotArea>
    <c:legend>
      <c:legendPos val="r"/>
      <c:legendEntry>
        <c:idx val="0"/>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Entry>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16546034775942395"/>
          <c:y val="0.19948688413005916"/>
        </c:manualLayout>
      </c:layout>
      <c:overlay val="0"/>
      <c:spPr>
        <a:noFill/>
        <a:ln>
          <a:noFill/>
        </a:ln>
        <a:effectLst/>
      </c:spPr>
      <c:txPr>
        <a:bodyPr rot="0" spcFirstLastPara="1" vertOverflow="ellipsis" vert="horz" wrap="square" anchor="ctr" anchorCtr="1"/>
        <a:lstStyle/>
        <a:p>
          <a:pPr>
            <a:defRPr sz="1400" b="0" i="0" u="none" strike="noStrike" kern="1200" spc="0" baseline="0">
              <a:noFill/>
              <a:latin typeface="+mn-lt"/>
              <a:ea typeface="+mn-ea"/>
              <a:cs typeface="+mn-cs"/>
            </a:defRPr>
          </a:pPr>
          <a:endParaRPr lang="en-US"/>
        </a:p>
      </c:txPr>
    </c:title>
    <c:autoTitleDeleted val="0"/>
    <c:plotArea>
      <c:layout/>
      <c:bubbleChart>
        <c:varyColors val="0"/>
        <c:ser>
          <c:idx val="0"/>
          <c:order val="0"/>
          <c:tx>
            <c:v>Location</c:v>
          </c:tx>
          <c:spPr>
            <a:blipFill dpi="0" rotWithShape="1">
              <a:blip xmlns:r="http://schemas.openxmlformats.org/officeDocument/2006/relationships" r:embed="rId3"/>
              <a:srcRect/>
              <a:stretch>
                <a:fillRect/>
              </a:stretch>
            </a:blipFill>
            <a:ln>
              <a:noFill/>
            </a:ln>
            <a:effectLst>
              <a:softEdge rad="12700"/>
            </a:effectLst>
            <a:scene3d>
              <a:camera prst="orthographicFront"/>
              <a:lightRig rig="threePt" dir="t"/>
            </a:scene3d>
            <a:sp3d>
              <a:bevelB w="0"/>
            </a:sp3d>
          </c:spPr>
          <c:invertIfNegative val="0"/>
          <c:xVal>
            <c:numRef>
              <c:f>'Map Data'!$L$57:$L$62</c:f>
              <c:numCache>
                <c:formatCode>General</c:formatCode>
                <c:ptCount val="6"/>
                <c:pt idx="0">
                  <c:v>2.8</c:v>
                </c:pt>
                <c:pt idx="1">
                  <c:v>7.15</c:v>
                </c:pt>
                <c:pt idx="2">
                  <c:v>1</c:v>
                </c:pt>
                <c:pt idx="3">
                  <c:v>2.65</c:v>
                </c:pt>
                <c:pt idx="4">
                  <c:v>1.1000000000000001</c:v>
                </c:pt>
                <c:pt idx="5">
                  <c:v>3.6</c:v>
                </c:pt>
              </c:numCache>
            </c:numRef>
          </c:xVal>
          <c:yVal>
            <c:numRef>
              <c:f>'Map Data'!$M$57:$M$62</c:f>
              <c:numCache>
                <c:formatCode>General</c:formatCode>
                <c:ptCount val="6"/>
                <c:pt idx="0">
                  <c:v>7.7</c:v>
                </c:pt>
                <c:pt idx="1">
                  <c:v>5.5</c:v>
                </c:pt>
                <c:pt idx="2">
                  <c:v>5.75</c:v>
                </c:pt>
                <c:pt idx="3">
                  <c:v>1.7</c:v>
                </c:pt>
                <c:pt idx="4">
                  <c:v>3.7</c:v>
                </c:pt>
                <c:pt idx="5">
                  <c:v>1.25</c:v>
                </c:pt>
              </c:numCache>
            </c:numRef>
          </c:yVal>
          <c:bubbleSize>
            <c:numRef>
              <c:f>'Map Data'!$K$57:$K$62</c:f>
              <c:numCache>
                <c:formatCode>General</c:formatCode>
                <c:ptCount val="6"/>
                <c:pt idx="0">
                  <c:v>5</c:v>
                </c:pt>
                <c:pt idx="1">
                  <c:v>5</c:v>
                </c:pt>
                <c:pt idx="2">
                  <c:v>5</c:v>
                </c:pt>
                <c:pt idx="3">
                  <c:v>5</c:v>
                </c:pt>
                <c:pt idx="4">
                  <c:v>5</c:v>
                </c:pt>
                <c:pt idx="5">
                  <c:v>5</c:v>
                </c:pt>
              </c:numCache>
            </c:numRef>
          </c:bubbleSize>
          <c:bubble3D val="0"/>
          <c:extLst>
            <c:ext xmlns:c16="http://schemas.microsoft.com/office/drawing/2014/chart" uri="{C3380CC4-5D6E-409C-BE32-E72D297353CC}">
              <c16:uniqueId val="{00000000-7FE9-4934-AF06-E1C542C09191}"/>
            </c:ext>
          </c:extLst>
        </c:ser>
        <c:dLbls>
          <c:showLegendKey val="0"/>
          <c:showVal val="0"/>
          <c:showCatName val="0"/>
          <c:showSerName val="0"/>
          <c:showPercent val="0"/>
          <c:showBubbleSize val="0"/>
        </c:dLbls>
        <c:bubbleScale val="20"/>
        <c:showNegBubbles val="0"/>
        <c:sizeRepresents val="w"/>
        <c:axId val="1510413600"/>
        <c:axId val="1583597344"/>
      </c:bubbleChart>
      <c:valAx>
        <c:axId val="1510413600"/>
        <c:scaling>
          <c:orientation val="minMax"/>
          <c:max val="10"/>
        </c:scaling>
        <c:delete val="0"/>
        <c:axPos val="b"/>
        <c:majorGridlines>
          <c:spPr>
            <a:ln w="9525" cap="flat" cmpd="sng" algn="ctr">
              <a:noFill/>
              <a:round/>
            </a:ln>
            <a:effectLst/>
          </c:spPr>
        </c:majorGridlines>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900" b="0" i="0" u="none" strike="noStrike" kern="1200" baseline="0">
                <a:noFill/>
                <a:latin typeface="+mn-lt"/>
                <a:ea typeface="+mn-ea"/>
                <a:cs typeface="+mn-cs"/>
              </a:defRPr>
            </a:pPr>
            <a:endParaRPr lang="en-US"/>
          </a:p>
        </c:txPr>
        <c:crossAx val="1583597344"/>
        <c:crosses val="autoZero"/>
        <c:crossBetween val="midCat"/>
      </c:valAx>
      <c:valAx>
        <c:axId val="1583597344"/>
        <c:scaling>
          <c:orientation val="minMax"/>
          <c:max val="10"/>
        </c:scaling>
        <c:delete val="0"/>
        <c:axPos val="l"/>
        <c:majorGridlines>
          <c:spPr>
            <a:ln w="9525" cap="flat" cmpd="sng" algn="ctr">
              <a:noFill/>
              <a:round/>
            </a:ln>
            <a:effectLst/>
          </c:spPr>
        </c:majorGridlines>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900" b="0" i="0" u="none" strike="noStrike" kern="1200" baseline="0">
                <a:noFill/>
                <a:latin typeface="+mn-lt"/>
                <a:ea typeface="+mn-ea"/>
                <a:cs typeface="+mn-cs"/>
              </a:defRPr>
            </a:pPr>
            <a:endParaRPr lang="en-US"/>
          </a:p>
        </c:txPr>
        <c:crossAx val="151041360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blipFill dpi="0" rotWithShape="1">
      <a:blip xmlns:r="http://schemas.openxmlformats.org/officeDocument/2006/relationships" r:embed="rId4">
        <a:alphaModFix amt="73000"/>
      </a:blip>
      <a:srcRect/>
      <a:stretch>
        <a:fillRect/>
      </a:stretch>
    </a:blip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[EMP details Revised.xlsx]Sheet9!PivotTable27</c:name>
    <c:fmtId val="9"/>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Sheet9!$B$1:$B$3</c:f>
              <c:strCache>
                <c:ptCount val="1"/>
                <c:pt idx="0">
                  <c:v>Architecture - Engineer</c:v>
                </c:pt>
              </c:strCache>
            </c:strRef>
          </c:tx>
          <c:spPr>
            <a:solidFill>
              <a:schemeClr val="accent1"/>
            </a:solidFill>
            <a:ln>
              <a:noFill/>
            </a:ln>
            <a:effectLst/>
          </c:spPr>
          <c:invertIfNegative val="0"/>
          <c:cat>
            <c:strRef>
              <c:f>Sheet9!$A$4</c:f>
              <c:strCache>
                <c:ptCount val="1"/>
                <c:pt idx="0">
                  <c:v>Total</c:v>
                </c:pt>
              </c:strCache>
            </c:strRef>
          </c:cat>
          <c:val>
            <c:numRef>
              <c:f>Sheet9!$B$4</c:f>
              <c:numCache>
                <c:formatCode>General</c:formatCode>
                <c:ptCount val="1"/>
                <c:pt idx="0">
                  <c:v>10</c:v>
                </c:pt>
              </c:numCache>
            </c:numRef>
          </c:val>
          <c:extLst>
            <c:ext xmlns:c16="http://schemas.microsoft.com/office/drawing/2014/chart" uri="{C3380CC4-5D6E-409C-BE32-E72D297353CC}">
              <c16:uniqueId val="{00000000-1581-4DB5-A029-737DB48A1DD7}"/>
            </c:ext>
          </c:extLst>
        </c:ser>
        <c:ser>
          <c:idx val="1"/>
          <c:order val="1"/>
          <c:tx>
            <c:strRef>
              <c:f>Sheet9!$C$1:$C$3</c:f>
              <c:strCache>
                <c:ptCount val="1"/>
                <c:pt idx="0">
                  <c:v>Architecture - Manager</c:v>
                </c:pt>
              </c:strCache>
            </c:strRef>
          </c:tx>
          <c:spPr>
            <a:solidFill>
              <a:schemeClr val="accent2"/>
            </a:solidFill>
            <a:ln>
              <a:noFill/>
            </a:ln>
            <a:effectLst/>
          </c:spPr>
          <c:invertIfNegative val="0"/>
          <c:cat>
            <c:strRef>
              <c:f>Sheet9!$A$4</c:f>
              <c:strCache>
                <c:ptCount val="1"/>
                <c:pt idx="0">
                  <c:v>Total</c:v>
                </c:pt>
              </c:strCache>
            </c:strRef>
          </c:cat>
          <c:val>
            <c:numRef>
              <c:f>Sheet9!$C$4</c:f>
              <c:numCache>
                <c:formatCode>General</c:formatCode>
                <c:ptCount val="1"/>
                <c:pt idx="0">
                  <c:v>4</c:v>
                </c:pt>
              </c:numCache>
            </c:numRef>
          </c:val>
          <c:extLst>
            <c:ext xmlns:c16="http://schemas.microsoft.com/office/drawing/2014/chart" uri="{C3380CC4-5D6E-409C-BE32-E72D297353CC}">
              <c16:uniqueId val="{00000001-1581-4DB5-A029-737DB48A1DD7}"/>
            </c:ext>
          </c:extLst>
        </c:ser>
        <c:ser>
          <c:idx val="2"/>
          <c:order val="2"/>
          <c:tx>
            <c:strRef>
              <c:f>Sheet9!$D$1:$D$3</c:f>
              <c:strCache>
                <c:ptCount val="1"/>
                <c:pt idx="0">
                  <c:v>Architecture - Analyst</c:v>
                </c:pt>
              </c:strCache>
            </c:strRef>
          </c:tx>
          <c:spPr>
            <a:solidFill>
              <a:schemeClr val="accent3"/>
            </a:solidFill>
            <a:ln>
              <a:noFill/>
            </a:ln>
            <a:effectLst/>
          </c:spPr>
          <c:invertIfNegative val="0"/>
          <c:cat>
            <c:strRef>
              <c:f>Sheet9!$A$4</c:f>
              <c:strCache>
                <c:ptCount val="1"/>
                <c:pt idx="0">
                  <c:v>Total</c:v>
                </c:pt>
              </c:strCache>
            </c:strRef>
          </c:cat>
          <c:val>
            <c:numRef>
              <c:f>Sheet9!$D$4</c:f>
              <c:numCache>
                <c:formatCode>General</c:formatCode>
                <c:ptCount val="1"/>
                <c:pt idx="0">
                  <c:v>8</c:v>
                </c:pt>
              </c:numCache>
            </c:numRef>
          </c:val>
          <c:extLst>
            <c:ext xmlns:c16="http://schemas.microsoft.com/office/drawing/2014/chart" uri="{C3380CC4-5D6E-409C-BE32-E72D297353CC}">
              <c16:uniqueId val="{00000002-1581-4DB5-A029-737DB48A1DD7}"/>
            </c:ext>
          </c:extLst>
        </c:ser>
        <c:ser>
          <c:idx val="3"/>
          <c:order val="3"/>
          <c:tx>
            <c:strRef>
              <c:f>Sheet9!$E$1:$E$3</c:f>
              <c:strCache>
                <c:ptCount val="1"/>
                <c:pt idx="0">
                  <c:v>Architecture - Consultant</c:v>
                </c:pt>
              </c:strCache>
            </c:strRef>
          </c:tx>
          <c:spPr>
            <a:solidFill>
              <a:schemeClr val="accent4"/>
            </a:solidFill>
            <a:ln>
              <a:noFill/>
            </a:ln>
            <a:effectLst/>
          </c:spPr>
          <c:invertIfNegative val="0"/>
          <c:cat>
            <c:strRef>
              <c:f>Sheet9!$A$4</c:f>
              <c:strCache>
                <c:ptCount val="1"/>
                <c:pt idx="0">
                  <c:v>Total</c:v>
                </c:pt>
              </c:strCache>
            </c:strRef>
          </c:cat>
          <c:val>
            <c:numRef>
              <c:f>Sheet9!$E$4</c:f>
              <c:numCache>
                <c:formatCode>General</c:formatCode>
                <c:ptCount val="1"/>
                <c:pt idx="0">
                  <c:v>5</c:v>
                </c:pt>
              </c:numCache>
            </c:numRef>
          </c:val>
          <c:extLst>
            <c:ext xmlns:c16="http://schemas.microsoft.com/office/drawing/2014/chart" uri="{C3380CC4-5D6E-409C-BE32-E72D297353CC}">
              <c16:uniqueId val="{00000003-1581-4DB5-A029-737DB48A1DD7}"/>
            </c:ext>
          </c:extLst>
        </c:ser>
        <c:ser>
          <c:idx val="4"/>
          <c:order val="4"/>
          <c:tx>
            <c:strRef>
              <c:f>Sheet9!$F$1:$F$3</c:f>
              <c:strCache>
                <c:ptCount val="1"/>
                <c:pt idx="0">
                  <c:v>Civil - Engineer</c:v>
                </c:pt>
              </c:strCache>
            </c:strRef>
          </c:tx>
          <c:spPr>
            <a:solidFill>
              <a:schemeClr val="accent5"/>
            </a:solidFill>
            <a:ln>
              <a:noFill/>
            </a:ln>
            <a:effectLst/>
          </c:spPr>
          <c:invertIfNegative val="0"/>
          <c:cat>
            <c:strRef>
              <c:f>Sheet9!$A$4</c:f>
              <c:strCache>
                <c:ptCount val="1"/>
                <c:pt idx="0">
                  <c:v>Total</c:v>
                </c:pt>
              </c:strCache>
            </c:strRef>
          </c:cat>
          <c:val>
            <c:numRef>
              <c:f>Sheet9!$F$4</c:f>
              <c:numCache>
                <c:formatCode>General</c:formatCode>
                <c:ptCount val="1"/>
                <c:pt idx="0">
                  <c:v>4</c:v>
                </c:pt>
              </c:numCache>
            </c:numRef>
          </c:val>
          <c:extLst>
            <c:ext xmlns:c16="http://schemas.microsoft.com/office/drawing/2014/chart" uri="{C3380CC4-5D6E-409C-BE32-E72D297353CC}">
              <c16:uniqueId val="{00000004-1581-4DB5-A029-737DB48A1DD7}"/>
            </c:ext>
          </c:extLst>
        </c:ser>
        <c:ser>
          <c:idx val="5"/>
          <c:order val="5"/>
          <c:tx>
            <c:strRef>
              <c:f>Sheet9!$G$1:$G$3</c:f>
              <c:strCache>
                <c:ptCount val="1"/>
                <c:pt idx="0">
                  <c:v>Civil - Manager</c:v>
                </c:pt>
              </c:strCache>
            </c:strRef>
          </c:tx>
          <c:spPr>
            <a:solidFill>
              <a:schemeClr val="accent6"/>
            </a:solidFill>
            <a:ln>
              <a:noFill/>
            </a:ln>
            <a:effectLst/>
          </c:spPr>
          <c:invertIfNegative val="0"/>
          <c:cat>
            <c:strRef>
              <c:f>Sheet9!$A$4</c:f>
              <c:strCache>
                <c:ptCount val="1"/>
                <c:pt idx="0">
                  <c:v>Total</c:v>
                </c:pt>
              </c:strCache>
            </c:strRef>
          </c:cat>
          <c:val>
            <c:numRef>
              <c:f>Sheet9!$G$4</c:f>
              <c:numCache>
                <c:formatCode>General</c:formatCode>
                <c:ptCount val="1"/>
                <c:pt idx="0">
                  <c:v>10</c:v>
                </c:pt>
              </c:numCache>
            </c:numRef>
          </c:val>
          <c:extLst>
            <c:ext xmlns:c16="http://schemas.microsoft.com/office/drawing/2014/chart" uri="{C3380CC4-5D6E-409C-BE32-E72D297353CC}">
              <c16:uniqueId val="{00000005-1581-4DB5-A029-737DB48A1DD7}"/>
            </c:ext>
          </c:extLst>
        </c:ser>
        <c:ser>
          <c:idx val="6"/>
          <c:order val="6"/>
          <c:tx>
            <c:strRef>
              <c:f>Sheet9!$H$1:$H$3</c:f>
              <c:strCache>
                <c:ptCount val="1"/>
                <c:pt idx="0">
                  <c:v>Civil - Analyst</c:v>
                </c:pt>
              </c:strCache>
            </c:strRef>
          </c:tx>
          <c:spPr>
            <a:solidFill>
              <a:schemeClr val="accent1">
                <a:lumMod val="60000"/>
              </a:schemeClr>
            </a:solidFill>
            <a:ln>
              <a:noFill/>
            </a:ln>
            <a:effectLst/>
          </c:spPr>
          <c:invertIfNegative val="0"/>
          <c:cat>
            <c:strRef>
              <c:f>Sheet9!$A$4</c:f>
              <c:strCache>
                <c:ptCount val="1"/>
                <c:pt idx="0">
                  <c:v>Total</c:v>
                </c:pt>
              </c:strCache>
            </c:strRef>
          </c:cat>
          <c:val>
            <c:numRef>
              <c:f>Sheet9!$H$4</c:f>
              <c:numCache>
                <c:formatCode>General</c:formatCode>
                <c:ptCount val="1"/>
                <c:pt idx="0">
                  <c:v>5</c:v>
                </c:pt>
              </c:numCache>
            </c:numRef>
          </c:val>
          <c:extLst>
            <c:ext xmlns:c16="http://schemas.microsoft.com/office/drawing/2014/chart" uri="{C3380CC4-5D6E-409C-BE32-E72D297353CC}">
              <c16:uniqueId val="{00000006-1581-4DB5-A029-737DB48A1DD7}"/>
            </c:ext>
          </c:extLst>
        </c:ser>
        <c:ser>
          <c:idx val="7"/>
          <c:order val="7"/>
          <c:tx>
            <c:strRef>
              <c:f>Sheet9!$I$1:$I$3</c:f>
              <c:strCache>
                <c:ptCount val="1"/>
                <c:pt idx="0">
                  <c:v>Civil - Consultant</c:v>
                </c:pt>
              </c:strCache>
            </c:strRef>
          </c:tx>
          <c:spPr>
            <a:solidFill>
              <a:schemeClr val="accent2">
                <a:lumMod val="60000"/>
              </a:schemeClr>
            </a:solidFill>
            <a:ln>
              <a:noFill/>
            </a:ln>
            <a:effectLst/>
          </c:spPr>
          <c:invertIfNegative val="0"/>
          <c:cat>
            <c:strRef>
              <c:f>Sheet9!$A$4</c:f>
              <c:strCache>
                <c:ptCount val="1"/>
                <c:pt idx="0">
                  <c:v>Total</c:v>
                </c:pt>
              </c:strCache>
            </c:strRef>
          </c:cat>
          <c:val>
            <c:numRef>
              <c:f>Sheet9!$I$4</c:f>
              <c:numCache>
                <c:formatCode>General</c:formatCode>
                <c:ptCount val="1"/>
                <c:pt idx="0">
                  <c:v>5</c:v>
                </c:pt>
              </c:numCache>
            </c:numRef>
          </c:val>
          <c:extLst>
            <c:ext xmlns:c16="http://schemas.microsoft.com/office/drawing/2014/chart" uri="{C3380CC4-5D6E-409C-BE32-E72D297353CC}">
              <c16:uniqueId val="{00000007-1581-4DB5-A029-737DB48A1DD7}"/>
            </c:ext>
          </c:extLst>
        </c:ser>
        <c:ser>
          <c:idx val="8"/>
          <c:order val="8"/>
          <c:tx>
            <c:strRef>
              <c:f>Sheet9!$J$1:$J$3</c:f>
              <c:strCache>
                <c:ptCount val="1"/>
                <c:pt idx="0">
                  <c:v>Mechanical - Engineer</c:v>
                </c:pt>
              </c:strCache>
            </c:strRef>
          </c:tx>
          <c:spPr>
            <a:solidFill>
              <a:schemeClr val="accent3">
                <a:lumMod val="60000"/>
              </a:schemeClr>
            </a:solidFill>
            <a:ln>
              <a:noFill/>
            </a:ln>
            <a:effectLst/>
          </c:spPr>
          <c:invertIfNegative val="0"/>
          <c:cat>
            <c:strRef>
              <c:f>Sheet9!$A$4</c:f>
              <c:strCache>
                <c:ptCount val="1"/>
                <c:pt idx="0">
                  <c:v>Total</c:v>
                </c:pt>
              </c:strCache>
            </c:strRef>
          </c:cat>
          <c:val>
            <c:numRef>
              <c:f>Sheet9!$J$4</c:f>
              <c:numCache>
                <c:formatCode>General</c:formatCode>
                <c:ptCount val="1"/>
                <c:pt idx="0">
                  <c:v>9</c:v>
                </c:pt>
              </c:numCache>
            </c:numRef>
          </c:val>
          <c:extLst>
            <c:ext xmlns:c16="http://schemas.microsoft.com/office/drawing/2014/chart" uri="{C3380CC4-5D6E-409C-BE32-E72D297353CC}">
              <c16:uniqueId val="{00000008-1581-4DB5-A029-737DB48A1DD7}"/>
            </c:ext>
          </c:extLst>
        </c:ser>
        <c:ser>
          <c:idx val="9"/>
          <c:order val="9"/>
          <c:tx>
            <c:strRef>
              <c:f>Sheet9!$K$1:$K$3</c:f>
              <c:strCache>
                <c:ptCount val="1"/>
                <c:pt idx="0">
                  <c:v>Mechanical - Manager</c:v>
                </c:pt>
              </c:strCache>
            </c:strRef>
          </c:tx>
          <c:spPr>
            <a:solidFill>
              <a:schemeClr val="accent4">
                <a:lumMod val="60000"/>
              </a:schemeClr>
            </a:solidFill>
            <a:ln>
              <a:noFill/>
            </a:ln>
            <a:effectLst/>
          </c:spPr>
          <c:invertIfNegative val="0"/>
          <c:cat>
            <c:strRef>
              <c:f>Sheet9!$A$4</c:f>
              <c:strCache>
                <c:ptCount val="1"/>
                <c:pt idx="0">
                  <c:v>Total</c:v>
                </c:pt>
              </c:strCache>
            </c:strRef>
          </c:cat>
          <c:val>
            <c:numRef>
              <c:f>Sheet9!$K$4</c:f>
              <c:numCache>
                <c:formatCode>General</c:formatCode>
                <c:ptCount val="1"/>
                <c:pt idx="0">
                  <c:v>7</c:v>
                </c:pt>
              </c:numCache>
            </c:numRef>
          </c:val>
          <c:extLst>
            <c:ext xmlns:c16="http://schemas.microsoft.com/office/drawing/2014/chart" uri="{C3380CC4-5D6E-409C-BE32-E72D297353CC}">
              <c16:uniqueId val="{00000009-1581-4DB5-A029-737DB48A1DD7}"/>
            </c:ext>
          </c:extLst>
        </c:ser>
        <c:ser>
          <c:idx val="10"/>
          <c:order val="10"/>
          <c:tx>
            <c:strRef>
              <c:f>Sheet9!$L$1:$L$3</c:f>
              <c:strCache>
                <c:ptCount val="1"/>
                <c:pt idx="0">
                  <c:v>Mechanical - Analyst</c:v>
                </c:pt>
              </c:strCache>
            </c:strRef>
          </c:tx>
          <c:spPr>
            <a:solidFill>
              <a:schemeClr val="accent5">
                <a:lumMod val="60000"/>
              </a:schemeClr>
            </a:solidFill>
            <a:ln>
              <a:noFill/>
            </a:ln>
            <a:effectLst/>
          </c:spPr>
          <c:invertIfNegative val="0"/>
          <c:cat>
            <c:strRef>
              <c:f>Sheet9!$A$4</c:f>
              <c:strCache>
                <c:ptCount val="1"/>
                <c:pt idx="0">
                  <c:v>Total</c:v>
                </c:pt>
              </c:strCache>
            </c:strRef>
          </c:cat>
          <c:val>
            <c:numRef>
              <c:f>Sheet9!$L$4</c:f>
              <c:numCache>
                <c:formatCode>General</c:formatCode>
                <c:ptCount val="1"/>
                <c:pt idx="0">
                  <c:v>5</c:v>
                </c:pt>
              </c:numCache>
            </c:numRef>
          </c:val>
          <c:extLst>
            <c:ext xmlns:c16="http://schemas.microsoft.com/office/drawing/2014/chart" uri="{C3380CC4-5D6E-409C-BE32-E72D297353CC}">
              <c16:uniqueId val="{0000000A-1581-4DB5-A029-737DB48A1DD7}"/>
            </c:ext>
          </c:extLst>
        </c:ser>
        <c:ser>
          <c:idx val="11"/>
          <c:order val="11"/>
          <c:tx>
            <c:strRef>
              <c:f>Sheet9!$M$1:$M$3</c:f>
              <c:strCache>
                <c:ptCount val="1"/>
                <c:pt idx="0">
                  <c:v>Mechanical - Consultant</c:v>
                </c:pt>
              </c:strCache>
            </c:strRef>
          </c:tx>
          <c:spPr>
            <a:solidFill>
              <a:schemeClr val="accent6">
                <a:lumMod val="60000"/>
              </a:schemeClr>
            </a:solidFill>
            <a:ln>
              <a:noFill/>
            </a:ln>
            <a:effectLst/>
          </c:spPr>
          <c:invertIfNegative val="0"/>
          <c:cat>
            <c:strRef>
              <c:f>Sheet9!$A$4</c:f>
              <c:strCache>
                <c:ptCount val="1"/>
                <c:pt idx="0">
                  <c:v>Total</c:v>
                </c:pt>
              </c:strCache>
            </c:strRef>
          </c:cat>
          <c:val>
            <c:numRef>
              <c:f>Sheet9!$M$4</c:f>
              <c:numCache>
                <c:formatCode>General</c:formatCode>
                <c:ptCount val="1"/>
                <c:pt idx="0">
                  <c:v>7</c:v>
                </c:pt>
              </c:numCache>
            </c:numRef>
          </c:val>
          <c:extLst>
            <c:ext xmlns:c16="http://schemas.microsoft.com/office/drawing/2014/chart" uri="{C3380CC4-5D6E-409C-BE32-E72D297353CC}">
              <c16:uniqueId val="{0000000B-1581-4DB5-A029-737DB48A1DD7}"/>
            </c:ext>
          </c:extLst>
        </c:ser>
        <c:ser>
          <c:idx val="12"/>
          <c:order val="12"/>
          <c:tx>
            <c:strRef>
              <c:f>Sheet9!$N$1:$N$3</c:f>
              <c:strCache>
                <c:ptCount val="1"/>
                <c:pt idx="0">
                  <c:v>Electrical - Engineer</c:v>
                </c:pt>
              </c:strCache>
            </c:strRef>
          </c:tx>
          <c:spPr>
            <a:solidFill>
              <a:schemeClr val="accent1">
                <a:lumMod val="80000"/>
                <a:lumOff val="20000"/>
              </a:schemeClr>
            </a:solidFill>
            <a:ln>
              <a:noFill/>
            </a:ln>
            <a:effectLst/>
          </c:spPr>
          <c:invertIfNegative val="0"/>
          <c:cat>
            <c:strRef>
              <c:f>Sheet9!$A$4</c:f>
              <c:strCache>
                <c:ptCount val="1"/>
                <c:pt idx="0">
                  <c:v>Total</c:v>
                </c:pt>
              </c:strCache>
            </c:strRef>
          </c:cat>
          <c:val>
            <c:numRef>
              <c:f>Sheet9!$N$4</c:f>
              <c:numCache>
                <c:formatCode>General</c:formatCode>
                <c:ptCount val="1"/>
                <c:pt idx="0">
                  <c:v>6</c:v>
                </c:pt>
              </c:numCache>
            </c:numRef>
          </c:val>
          <c:extLst>
            <c:ext xmlns:c16="http://schemas.microsoft.com/office/drawing/2014/chart" uri="{C3380CC4-5D6E-409C-BE32-E72D297353CC}">
              <c16:uniqueId val="{0000000C-1581-4DB5-A029-737DB48A1DD7}"/>
            </c:ext>
          </c:extLst>
        </c:ser>
        <c:ser>
          <c:idx val="13"/>
          <c:order val="13"/>
          <c:tx>
            <c:strRef>
              <c:f>Sheet9!$O$1:$O$3</c:f>
              <c:strCache>
                <c:ptCount val="1"/>
                <c:pt idx="0">
                  <c:v>Electrical - Manager</c:v>
                </c:pt>
              </c:strCache>
            </c:strRef>
          </c:tx>
          <c:spPr>
            <a:solidFill>
              <a:schemeClr val="accent2">
                <a:lumMod val="80000"/>
                <a:lumOff val="20000"/>
              </a:schemeClr>
            </a:solidFill>
            <a:ln>
              <a:noFill/>
            </a:ln>
            <a:effectLst/>
          </c:spPr>
          <c:invertIfNegative val="0"/>
          <c:cat>
            <c:strRef>
              <c:f>Sheet9!$A$4</c:f>
              <c:strCache>
                <c:ptCount val="1"/>
                <c:pt idx="0">
                  <c:v>Total</c:v>
                </c:pt>
              </c:strCache>
            </c:strRef>
          </c:cat>
          <c:val>
            <c:numRef>
              <c:f>Sheet9!$O$4</c:f>
              <c:numCache>
                <c:formatCode>General</c:formatCode>
                <c:ptCount val="1"/>
                <c:pt idx="0">
                  <c:v>6</c:v>
                </c:pt>
              </c:numCache>
            </c:numRef>
          </c:val>
          <c:extLst>
            <c:ext xmlns:c16="http://schemas.microsoft.com/office/drawing/2014/chart" uri="{C3380CC4-5D6E-409C-BE32-E72D297353CC}">
              <c16:uniqueId val="{0000000D-1581-4DB5-A029-737DB48A1DD7}"/>
            </c:ext>
          </c:extLst>
        </c:ser>
        <c:ser>
          <c:idx val="14"/>
          <c:order val="14"/>
          <c:tx>
            <c:strRef>
              <c:f>Sheet9!$P$1:$P$3</c:f>
              <c:strCache>
                <c:ptCount val="1"/>
                <c:pt idx="0">
                  <c:v>Electrical - Analyst</c:v>
                </c:pt>
              </c:strCache>
            </c:strRef>
          </c:tx>
          <c:spPr>
            <a:solidFill>
              <a:schemeClr val="accent3">
                <a:lumMod val="80000"/>
                <a:lumOff val="20000"/>
              </a:schemeClr>
            </a:solidFill>
            <a:ln>
              <a:noFill/>
            </a:ln>
            <a:effectLst/>
          </c:spPr>
          <c:invertIfNegative val="0"/>
          <c:cat>
            <c:strRef>
              <c:f>Sheet9!$A$4</c:f>
              <c:strCache>
                <c:ptCount val="1"/>
                <c:pt idx="0">
                  <c:v>Total</c:v>
                </c:pt>
              </c:strCache>
            </c:strRef>
          </c:cat>
          <c:val>
            <c:numRef>
              <c:f>Sheet9!$P$4</c:f>
              <c:numCache>
                <c:formatCode>General</c:formatCode>
                <c:ptCount val="1"/>
                <c:pt idx="0">
                  <c:v>6</c:v>
                </c:pt>
              </c:numCache>
            </c:numRef>
          </c:val>
          <c:extLst>
            <c:ext xmlns:c16="http://schemas.microsoft.com/office/drawing/2014/chart" uri="{C3380CC4-5D6E-409C-BE32-E72D297353CC}">
              <c16:uniqueId val="{0000000E-1581-4DB5-A029-737DB48A1DD7}"/>
            </c:ext>
          </c:extLst>
        </c:ser>
        <c:ser>
          <c:idx val="15"/>
          <c:order val="15"/>
          <c:tx>
            <c:strRef>
              <c:f>Sheet9!$Q$1:$Q$3</c:f>
              <c:strCache>
                <c:ptCount val="1"/>
                <c:pt idx="0">
                  <c:v>Electrical - Consultant</c:v>
                </c:pt>
              </c:strCache>
            </c:strRef>
          </c:tx>
          <c:spPr>
            <a:solidFill>
              <a:schemeClr val="accent4">
                <a:lumMod val="80000"/>
                <a:lumOff val="20000"/>
              </a:schemeClr>
            </a:solidFill>
            <a:ln>
              <a:noFill/>
            </a:ln>
            <a:effectLst/>
          </c:spPr>
          <c:invertIfNegative val="0"/>
          <c:cat>
            <c:strRef>
              <c:f>Sheet9!$A$4</c:f>
              <c:strCache>
                <c:ptCount val="1"/>
                <c:pt idx="0">
                  <c:v>Total</c:v>
                </c:pt>
              </c:strCache>
            </c:strRef>
          </c:cat>
          <c:val>
            <c:numRef>
              <c:f>Sheet9!$Q$4</c:f>
              <c:numCache>
                <c:formatCode>General</c:formatCode>
                <c:ptCount val="1"/>
                <c:pt idx="0">
                  <c:v>3</c:v>
                </c:pt>
              </c:numCache>
            </c:numRef>
          </c:val>
          <c:extLst>
            <c:ext xmlns:c16="http://schemas.microsoft.com/office/drawing/2014/chart" uri="{C3380CC4-5D6E-409C-BE32-E72D297353CC}">
              <c16:uniqueId val="{0000000F-1581-4DB5-A029-737DB48A1DD7}"/>
            </c:ext>
          </c:extLst>
        </c:ser>
        <c:dLbls>
          <c:showLegendKey val="0"/>
          <c:showVal val="0"/>
          <c:showCatName val="0"/>
          <c:showSerName val="0"/>
          <c:showPercent val="0"/>
          <c:showBubbleSize val="0"/>
        </c:dLbls>
        <c:gapWidth val="219"/>
        <c:overlap val="-27"/>
        <c:axId val="777930304"/>
        <c:axId val="466448960"/>
      </c:barChart>
      <c:catAx>
        <c:axId val="777930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6448960"/>
        <c:crosses val="autoZero"/>
        <c:auto val="1"/>
        <c:lblAlgn val="ctr"/>
        <c:lblOffset val="100"/>
        <c:noMultiLvlLbl val="0"/>
      </c:catAx>
      <c:valAx>
        <c:axId val="4664489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793030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[EMP details Revised.xlsx]Sheet9!PivotTable27</c:name>
    <c:fmtId val="6"/>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Sheet9!$B$1:$B$3</c:f>
              <c:strCache>
                <c:ptCount val="1"/>
                <c:pt idx="0">
                  <c:v>Architecture - Engineer</c:v>
                </c:pt>
              </c:strCache>
            </c:strRef>
          </c:tx>
          <c:spPr>
            <a:solidFill>
              <a:schemeClr val="accent1"/>
            </a:solidFill>
            <a:ln>
              <a:noFill/>
            </a:ln>
            <a:effectLst/>
          </c:spPr>
          <c:invertIfNegative val="0"/>
          <c:cat>
            <c:strRef>
              <c:f>Sheet9!$A$4</c:f>
              <c:strCache>
                <c:ptCount val="1"/>
                <c:pt idx="0">
                  <c:v>Total</c:v>
                </c:pt>
              </c:strCache>
            </c:strRef>
          </c:cat>
          <c:val>
            <c:numRef>
              <c:f>Sheet9!$B$4</c:f>
              <c:numCache>
                <c:formatCode>General</c:formatCode>
                <c:ptCount val="1"/>
                <c:pt idx="0">
                  <c:v>10</c:v>
                </c:pt>
              </c:numCache>
            </c:numRef>
          </c:val>
          <c:extLst>
            <c:ext xmlns:c16="http://schemas.microsoft.com/office/drawing/2014/chart" uri="{C3380CC4-5D6E-409C-BE32-E72D297353CC}">
              <c16:uniqueId val="{00000000-4DDC-4815-8798-C7CE9193DAF4}"/>
            </c:ext>
          </c:extLst>
        </c:ser>
        <c:ser>
          <c:idx val="1"/>
          <c:order val="1"/>
          <c:tx>
            <c:strRef>
              <c:f>Sheet9!$C$1:$C$3</c:f>
              <c:strCache>
                <c:ptCount val="1"/>
                <c:pt idx="0">
                  <c:v>Architecture - Manager</c:v>
                </c:pt>
              </c:strCache>
            </c:strRef>
          </c:tx>
          <c:spPr>
            <a:solidFill>
              <a:schemeClr val="accent2"/>
            </a:solidFill>
            <a:ln>
              <a:noFill/>
            </a:ln>
            <a:effectLst/>
          </c:spPr>
          <c:invertIfNegative val="0"/>
          <c:cat>
            <c:strRef>
              <c:f>Sheet9!$A$4</c:f>
              <c:strCache>
                <c:ptCount val="1"/>
                <c:pt idx="0">
                  <c:v>Total</c:v>
                </c:pt>
              </c:strCache>
            </c:strRef>
          </c:cat>
          <c:val>
            <c:numRef>
              <c:f>Sheet9!$C$4</c:f>
              <c:numCache>
                <c:formatCode>General</c:formatCode>
                <c:ptCount val="1"/>
                <c:pt idx="0">
                  <c:v>4</c:v>
                </c:pt>
              </c:numCache>
            </c:numRef>
          </c:val>
          <c:extLst>
            <c:ext xmlns:c16="http://schemas.microsoft.com/office/drawing/2014/chart" uri="{C3380CC4-5D6E-409C-BE32-E72D297353CC}">
              <c16:uniqueId val="{00000002-4DDC-4815-8798-C7CE9193DAF4}"/>
            </c:ext>
          </c:extLst>
        </c:ser>
        <c:ser>
          <c:idx val="2"/>
          <c:order val="2"/>
          <c:tx>
            <c:strRef>
              <c:f>Sheet9!$D$1:$D$3</c:f>
              <c:strCache>
                <c:ptCount val="1"/>
                <c:pt idx="0">
                  <c:v>Architecture - Analyst</c:v>
                </c:pt>
              </c:strCache>
            </c:strRef>
          </c:tx>
          <c:spPr>
            <a:solidFill>
              <a:schemeClr val="accent3"/>
            </a:solidFill>
            <a:ln>
              <a:noFill/>
            </a:ln>
            <a:effectLst/>
          </c:spPr>
          <c:invertIfNegative val="0"/>
          <c:cat>
            <c:strRef>
              <c:f>Sheet9!$A$4</c:f>
              <c:strCache>
                <c:ptCount val="1"/>
                <c:pt idx="0">
                  <c:v>Total</c:v>
                </c:pt>
              </c:strCache>
            </c:strRef>
          </c:cat>
          <c:val>
            <c:numRef>
              <c:f>Sheet9!$D$4</c:f>
              <c:numCache>
                <c:formatCode>General</c:formatCode>
                <c:ptCount val="1"/>
                <c:pt idx="0">
                  <c:v>8</c:v>
                </c:pt>
              </c:numCache>
            </c:numRef>
          </c:val>
          <c:extLst>
            <c:ext xmlns:c16="http://schemas.microsoft.com/office/drawing/2014/chart" uri="{C3380CC4-5D6E-409C-BE32-E72D297353CC}">
              <c16:uniqueId val="{00000003-4DDC-4815-8798-C7CE9193DAF4}"/>
            </c:ext>
          </c:extLst>
        </c:ser>
        <c:ser>
          <c:idx val="3"/>
          <c:order val="3"/>
          <c:tx>
            <c:strRef>
              <c:f>Sheet9!$E$1:$E$3</c:f>
              <c:strCache>
                <c:ptCount val="1"/>
                <c:pt idx="0">
                  <c:v>Architecture - Consultant</c:v>
                </c:pt>
              </c:strCache>
            </c:strRef>
          </c:tx>
          <c:spPr>
            <a:solidFill>
              <a:schemeClr val="accent4"/>
            </a:solidFill>
            <a:ln>
              <a:noFill/>
            </a:ln>
            <a:effectLst/>
          </c:spPr>
          <c:invertIfNegative val="0"/>
          <c:cat>
            <c:strRef>
              <c:f>Sheet9!$A$4</c:f>
              <c:strCache>
                <c:ptCount val="1"/>
                <c:pt idx="0">
                  <c:v>Total</c:v>
                </c:pt>
              </c:strCache>
            </c:strRef>
          </c:cat>
          <c:val>
            <c:numRef>
              <c:f>Sheet9!$E$4</c:f>
              <c:numCache>
                <c:formatCode>General</c:formatCode>
                <c:ptCount val="1"/>
                <c:pt idx="0">
                  <c:v>5</c:v>
                </c:pt>
              </c:numCache>
            </c:numRef>
          </c:val>
          <c:extLst>
            <c:ext xmlns:c16="http://schemas.microsoft.com/office/drawing/2014/chart" uri="{C3380CC4-5D6E-409C-BE32-E72D297353CC}">
              <c16:uniqueId val="{00000004-4DDC-4815-8798-C7CE9193DAF4}"/>
            </c:ext>
          </c:extLst>
        </c:ser>
        <c:ser>
          <c:idx val="4"/>
          <c:order val="4"/>
          <c:tx>
            <c:strRef>
              <c:f>Sheet9!$F$1:$F$3</c:f>
              <c:strCache>
                <c:ptCount val="1"/>
                <c:pt idx="0">
                  <c:v>Civil - Engineer</c:v>
                </c:pt>
              </c:strCache>
            </c:strRef>
          </c:tx>
          <c:spPr>
            <a:solidFill>
              <a:schemeClr val="accent5"/>
            </a:solidFill>
            <a:ln>
              <a:noFill/>
            </a:ln>
            <a:effectLst/>
          </c:spPr>
          <c:invertIfNegative val="0"/>
          <c:cat>
            <c:strRef>
              <c:f>Sheet9!$A$4</c:f>
              <c:strCache>
                <c:ptCount val="1"/>
                <c:pt idx="0">
                  <c:v>Total</c:v>
                </c:pt>
              </c:strCache>
            </c:strRef>
          </c:cat>
          <c:val>
            <c:numRef>
              <c:f>Sheet9!$F$4</c:f>
              <c:numCache>
                <c:formatCode>General</c:formatCode>
                <c:ptCount val="1"/>
                <c:pt idx="0">
                  <c:v>4</c:v>
                </c:pt>
              </c:numCache>
            </c:numRef>
          </c:val>
          <c:extLst>
            <c:ext xmlns:c16="http://schemas.microsoft.com/office/drawing/2014/chart" uri="{C3380CC4-5D6E-409C-BE32-E72D297353CC}">
              <c16:uniqueId val="{00000005-4DDC-4815-8798-C7CE9193DAF4}"/>
            </c:ext>
          </c:extLst>
        </c:ser>
        <c:ser>
          <c:idx val="5"/>
          <c:order val="5"/>
          <c:tx>
            <c:strRef>
              <c:f>Sheet9!$G$1:$G$3</c:f>
              <c:strCache>
                <c:ptCount val="1"/>
                <c:pt idx="0">
                  <c:v>Civil - Manager</c:v>
                </c:pt>
              </c:strCache>
            </c:strRef>
          </c:tx>
          <c:spPr>
            <a:solidFill>
              <a:schemeClr val="accent6"/>
            </a:solidFill>
            <a:ln>
              <a:noFill/>
            </a:ln>
            <a:effectLst/>
          </c:spPr>
          <c:invertIfNegative val="0"/>
          <c:cat>
            <c:strRef>
              <c:f>Sheet9!$A$4</c:f>
              <c:strCache>
                <c:ptCount val="1"/>
                <c:pt idx="0">
                  <c:v>Total</c:v>
                </c:pt>
              </c:strCache>
            </c:strRef>
          </c:cat>
          <c:val>
            <c:numRef>
              <c:f>Sheet9!$G$4</c:f>
              <c:numCache>
                <c:formatCode>General</c:formatCode>
                <c:ptCount val="1"/>
                <c:pt idx="0">
                  <c:v>10</c:v>
                </c:pt>
              </c:numCache>
            </c:numRef>
          </c:val>
          <c:extLst>
            <c:ext xmlns:c16="http://schemas.microsoft.com/office/drawing/2014/chart" uri="{C3380CC4-5D6E-409C-BE32-E72D297353CC}">
              <c16:uniqueId val="{00000006-4DDC-4815-8798-C7CE9193DAF4}"/>
            </c:ext>
          </c:extLst>
        </c:ser>
        <c:ser>
          <c:idx val="6"/>
          <c:order val="6"/>
          <c:tx>
            <c:strRef>
              <c:f>Sheet9!$H$1:$H$3</c:f>
              <c:strCache>
                <c:ptCount val="1"/>
                <c:pt idx="0">
                  <c:v>Civil - Analyst</c:v>
                </c:pt>
              </c:strCache>
            </c:strRef>
          </c:tx>
          <c:spPr>
            <a:solidFill>
              <a:schemeClr val="accent1">
                <a:lumMod val="60000"/>
              </a:schemeClr>
            </a:solidFill>
            <a:ln>
              <a:noFill/>
            </a:ln>
            <a:effectLst/>
          </c:spPr>
          <c:invertIfNegative val="0"/>
          <c:cat>
            <c:strRef>
              <c:f>Sheet9!$A$4</c:f>
              <c:strCache>
                <c:ptCount val="1"/>
                <c:pt idx="0">
                  <c:v>Total</c:v>
                </c:pt>
              </c:strCache>
            </c:strRef>
          </c:cat>
          <c:val>
            <c:numRef>
              <c:f>Sheet9!$H$4</c:f>
              <c:numCache>
                <c:formatCode>General</c:formatCode>
                <c:ptCount val="1"/>
                <c:pt idx="0">
                  <c:v>5</c:v>
                </c:pt>
              </c:numCache>
            </c:numRef>
          </c:val>
          <c:extLst>
            <c:ext xmlns:c16="http://schemas.microsoft.com/office/drawing/2014/chart" uri="{C3380CC4-5D6E-409C-BE32-E72D297353CC}">
              <c16:uniqueId val="{00000007-4DDC-4815-8798-C7CE9193DAF4}"/>
            </c:ext>
          </c:extLst>
        </c:ser>
        <c:ser>
          <c:idx val="7"/>
          <c:order val="7"/>
          <c:tx>
            <c:strRef>
              <c:f>Sheet9!$I$1:$I$3</c:f>
              <c:strCache>
                <c:ptCount val="1"/>
                <c:pt idx="0">
                  <c:v>Civil - Consultant</c:v>
                </c:pt>
              </c:strCache>
            </c:strRef>
          </c:tx>
          <c:spPr>
            <a:solidFill>
              <a:schemeClr val="accent2">
                <a:lumMod val="60000"/>
              </a:schemeClr>
            </a:solidFill>
            <a:ln>
              <a:noFill/>
            </a:ln>
            <a:effectLst/>
          </c:spPr>
          <c:invertIfNegative val="0"/>
          <c:cat>
            <c:strRef>
              <c:f>Sheet9!$A$4</c:f>
              <c:strCache>
                <c:ptCount val="1"/>
                <c:pt idx="0">
                  <c:v>Total</c:v>
                </c:pt>
              </c:strCache>
            </c:strRef>
          </c:cat>
          <c:val>
            <c:numRef>
              <c:f>Sheet9!$I$4</c:f>
              <c:numCache>
                <c:formatCode>General</c:formatCode>
                <c:ptCount val="1"/>
                <c:pt idx="0">
                  <c:v>5</c:v>
                </c:pt>
              </c:numCache>
            </c:numRef>
          </c:val>
          <c:extLst>
            <c:ext xmlns:c16="http://schemas.microsoft.com/office/drawing/2014/chart" uri="{C3380CC4-5D6E-409C-BE32-E72D297353CC}">
              <c16:uniqueId val="{00000008-4DDC-4815-8798-C7CE9193DAF4}"/>
            </c:ext>
          </c:extLst>
        </c:ser>
        <c:ser>
          <c:idx val="8"/>
          <c:order val="8"/>
          <c:tx>
            <c:strRef>
              <c:f>Sheet9!$J$1:$J$3</c:f>
              <c:strCache>
                <c:ptCount val="1"/>
                <c:pt idx="0">
                  <c:v>Mechanical - Engineer</c:v>
                </c:pt>
              </c:strCache>
            </c:strRef>
          </c:tx>
          <c:spPr>
            <a:solidFill>
              <a:schemeClr val="accent3">
                <a:lumMod val="60000"/>
              </a:schemeClr>
            </a:solidFill>
            <a:ln>
              <a:noFill/>
            </a:ln>
            <a:effectLst/>
          </c:spPr>
          <c:invertIfNegative val="0"/>
          <c:cat>
            <c:strRef>
              <c:f>Sheet9!$A$4</c:f>
              <c:strCache>
                <c:ptCount val="1"/>
                <c:pt idx="0">
                  <c:v>Total</c:v>
                </c:pt>
              </c:strCache>
            </c:strRef>
          </c:cat>
          <c:val>
            <c:numRef>
              <c:f>Sheet9!$J$4</c:f>
              <c:numCache>
                <c:formatCode>General</c:formatCode>
                <c:ptCount val="1"/>
                <c:pt idx="0">
                  <c:v>9</c:v>
                </c:pt>
              </c:numCache>
            </c:numRef>
          </c:val>
          <c:extLst>
            <c:ext xmlns:c16="http://schemas.microsoft.com/office/drawing/2014/chart" uri="{C3380CC4-5D6E-409C-BE32-E72D297353CC}">
              <c16:uniqueId val="{00000009-4DDC-4815-8798-C7CE9193DAF4}"/>
            </c:ext>
          </c:extLst>
        </c:ser>
        <c:ser>
          <c:idx val="9"/>
          <c:order val="9"/>
          <c:tx>
            <c:strRef>
              <c:f>Sheet9!$K$1:$K$3</c:f>
              <c:strCache>
                <c:ptCount val="1"/>
                <c:pt idx="0">
                  <c:v>Mechanical - Manager</c:v>
                </c:pt>
              </c:strCache>
            </c:strRef>
          </c:tx>
          <c:spPr>
            <a:solidFill>
              <a:schemeClr val="accent4">
                <a:lumMod val="60000"/>
              </a:schemeClr>
            </a:solidFill>
            <a:ln>
              <a:noFill/>
            </a:ln>
            <a:effectLst/>
          </c:spPr>
          <c:invertIfNegative val="0"/>
          <c:cat>
            <c:strRef>
              <c:f>Sheet9!$A$4</c:f>
              <c:strCache>
                <c:ptCount val="1"/>
                <c:pt idx="0">
                  <c:v>Total</c:v>
                </c:pt>
              </c:strCache>
            </c:strRef>
          </c:cat>
          <c:val>
            <c:numRef>
              <c:f>Sheet9!$K$4</c:f>
              <c:numCache>
                <c:formatCode>General</c:formatCode>
                <c:ptCount val="1"/>
                <c:pt idx="0">
                  <c:v>7</c:v>
                </c:pt>
              </c:numCache>
            </c:numRef>
          </c:val>
          <c:extLst>
            <c:ext xmlns:c16="http://schemas.microsoft.com/office/drawing/2014/chart" uri="{C3380CC4-5D6E-409C-BE32-E72D297353CC}">
              <c16:uniqueId val="{0000000A-4DDC-4815-8798-C7CE9193DAF4}"/>
            </c:ext>
          </c:extLst>
        </c:ser>
        <c:ser>
          <c:idx val="10"/>
          <c:order val="10"/>
          <c:tx>
            <c:strRef>
              <c:f>Sheet9!$L$1:$L$3</c:f>
              <c:strCache>
                <c:ptCount val="1"/>
                <c:pt idx="0">
                  <c:v>Mechanical - Analyst</c:v>
                </c:pt>
              </c:strCache>
            </c:strRef>
          </c:tx>
          <c:spPr>
            <a:solidFill>
              <a:schemeClr val="accent5">
                <a:lumMod val="60000"/>
              </a:schemeClr>
            </a:solidFill>
            <a:ln>
              <a:noFill/>
            </a:ln>
            <a:effectLst/>
          </c:spPr>
          <c:invertIfNegative val="0"/>
          <c:cat>
            <c:strRef>
              <c:f>Sheet9!$A$4</c:f>
              <c:strCache>
                <c:ptCount val="1"/>
                <c:pt idx="0">
                  <c:v>Total</c:v>
                </c:pt>
              </c:strCache>
            </c:strRef>
          </c:cat>
          <c:val>
            <c:numRef>
              <c:f>Sheet9!$L$4</c:f>
              <c:numCache>
                <c:formatCode>General</c:formatCode>
                <c:ptCount val="1"/>
                <c:pt idx="0">
                  <c:v>5</c:v>
                </c:pt>
              </c:numCache>
            </c:numRef>
          </c:val>
          <c:extLst>
            <c:ext xmlns:c16="http://schemas.microsoft.com/office/drawing/2014/chart" uri="{C3380CC4-5D6E-409C-BE32-E72D297353CC}">
              <c16:uniqueId val="{0000000B-4DDC-4815-8798-C7CE9193DAF4}"/>
            </c:ext>
          </c:extLst>
        </c:ser>
        <c:ser>
          <c:idx val="11"/>
          <c:order val="11"/>
          <c:tx>
            <c:strRef>
              <c:f>Sheet9!$M$1:$M$3</c:f>
              <c:strCache>
                <c:ptCount val="1"/>
                <c:pt idx="0">
                  <c:v>Mechanical - Consultant</c:v>
                </c:pt>
              </c:strCache>
            </c:strRef>
          </c:tx>
          <c:spPr>
            <a:solidFill>
              <a:schemeClr val="accent6">
                <a:lumMod val="60000"/>
              </a:schemeClr>
            </a:solidFill>
            <a:ln>
              <a:noFill/>
            </a:ln>
            <a:effectLst/>
          </c:spPr>
          <c:invertIfNegative val="0"/>
          <c:cat>
            <c:strRef>
              <c:f>Sheet9!$A$4</c:f>
              <c:strCache>
                <c:ptCount val="1"/>
                <c:pt idx="0">
                  <c:v>Total</c:v>
                </c:pt>
              </c:strCache>
            </c:strRef>
          </c:cat>
          <c:val>
            <c:numRef>
              <c:f>Sheet9!$M$4</c:f>
              <c:numCache>
                <c:formatCode>General</c:formatCode>
                <c:ptCount val="1"/>
                <c:pt idx="0">
                  <c:v>7</c:v>
                </c:pt>
              </c:numCache>
            </c:numRef>
          </c:val>
          <c:extLst>
            <c:ext xmlns:c16="http://schemas.microsoft.com/office/drawing/2014/chart" uri="{C3380CC4-5D6E-409C-BE32-E72D297353CC}">
              <c16:uniqueId val="{0000000C-4DDC-4815-8798-C7CE9193DAF4}"/>
            </c:ext>
          </c:extLst>
        </c:ser>
        <c:ser>
          <c:idx val="12"/>
          <c:order val="12"/>
          <c:tx>
            <c:strRef>
              <c:f>Sheet9!$N$1:$N$3</c:f>
              <c:strCache>
                <c:ptCount val="1"/>
                <c:pt idx="0">
                  <c:v>Electrical - Engineer</c:v>
                </c:pt>
              </c:strCache>
            </c:strRef>
          </c:tx>
          <c:spPr>
            <a:solidFill>
              <a:schemeClr val="accent1">
                <a:lumMod val="80000"/>
                <a:lumOff val="20000"/>
              </a:schemeClr>
            </a:solidFill>
            <a:ln>
              <a:noFill/>
            </a:ln>
            <a:effectLst/>
          </c:spPr>
          <c:invertIfNegative val="0"/>
          <c:cat>
            <c:strRef>
              <c:f>Sheet9!$A$4</c:f>
              <c:strCache>
                <c:ptCount val="1"/>
                <c:pt idx="0">
                  <c:v>Total</c:v>
                </c:pt>
              </c:strCache>
            </c:strRef>
          </c:cat>
          <c:val>
            <c:numRef>
              <c:f>Sheet9!$N$4</c:f>
              <c:numCache>
                <c:formatCode>General</c:formatCode>
                <c:ptCount val="1"/>
                <c:pt idx="0">
                  <c:v>6</c:v>
                </c:pt>
              </c:numCache>
            </c:numRef>
          </c:val>
          <c:extLst>
            <c:ext xmlns:c16="http://schemas.microsoft.com/office/drawing/2014/chart" uri="{C3380CC4-5D6E-409C-BE32-E72D297353CC}">
              <c16:uniqueId val="{0000000D-4DDC-4815-8798-C7CE9193DAF4}"/>
            </c:ext>
          </c:extLst>
        </c:ser>
        <c:ser>
          <c:idx val="13"/>
          <c:order val="13"/>
          <c:tx>
            <c:strRef>
              <c:f>Sheet9!$O$1:$O$3</c:f>
              <c:strCache>
                <c:ptCount val="1"/>
                <c:pt idx="0">
                  <c:v>Electrical - Manager</c:v>
                </c:pt>
              </c:strCache>
            </c:strRef>
          </c:tx>
          <c:spPr>
            <a:solidFill>
              <a:schemeClr val="accent2">
                <a:lumMod val="80000"/>
                <a:lumOff val="20000"/>
              </a:schemeClr>
            </a:solidFill>
            <a:ln>
              <a:noFill/>
            </a:ln>
            <a:effectLst/>
          </c:spPr>
          <c:invertIfNegative val="0"/>
          <c:cat>
            <c:strRef>
              <c:f>Sheet9!$A$4</c:f>
              <c:strCache>
                <c:ptCount val="1"/>
                <c:pt idx="0">
                  <c:v>Total</c:v>
                </c:pt>
              </c:strCache>
            </c:strRef>
          </c:cat>
          <c:val>
            <c:numRef>
              <c:f>Sheet9!$O$4</c:f>
              <c:numCache>
                <c:formatCode>General</c:formatCode>
                <c:ptCount val="1"/>
                <c:pt idx="0">
                  <c:v>6</c:v>
                </c:pt>
              </c:numCache>
            </c:numRef>
          </c:val>
          <c:extLst>
            <c:ext xmlns:c16="http://schemas.microsoft.com/office/drawing/2014/chart" uri="{C3380CC4-5D6E-409C-BE32-E72D297353CC}">
              <c16:uniqueId val="{0000000E-4DDC-4815-8798-C7CE9193DAF4}"/>
            </c:ext>
          </c:extLst>
        </c:ser>
        <c:ser>
          <c:idx val="14"/>
          <c:order val="14"/>
          <c:tx>
            <c:strRef>
              <c:f>Sheet9!$P$1:$P$3</c:f>
              <c:strCache>
                <c:ptCount val="1"/>
                <c:pt idx="0">
                  <c:v>Electrical - Analyst</c:v>
                </c:pt>
              </c:strCache>
            </c:strRef>
          </c:tx>
          <c:spPr>
            <a:solidFill>
              <a:schemeClr val="accent3">
                <a:lumMod val="80000"/>
                <a:lumOff val="20000"/>
              </a:schemeClr>
            </a:solidFill>
            <a:ln>
              <a:noFill/>
            </a:ln>
            <a:effectLst/>
          </c:spPr>
          <c:invertIfNegative val="0"/>
          <c:cat>
            <c:strRef>
              <c:f>Sheet9!$A$4</c:f>
              <c:strCache>
                <c:ptCount val="1"/>
                <c:pt idx="0">
                  <c:v>Total</c:v>
                </c:pt>
              </c:strCache>
            </c:strRef>
          </c:cat>
          <c:val>
            <c:numRef>
              <c:f>Sheet9!$P$4</c:f>
              <c:numCache>
                <c:formatCode>General</c:formatCode>
                <c:ptCount val="1"/>
                <c:pt idx="0">
                  <c:v>6</c:v>
                </c:pt>
              </c:numCache>
            </c:numRef>
          </c:val>
          <c:extLst>
            <c:ext xmlns:c16="http://schemas.microsoft.com/office/drawing/2014/chart" uri="{C3380CC4-5D6E-409C-BE32-E72D297353CC}">
              <c16:uniqueId val="{0000000F-4DDC-4815-8798-C7CE9193DAF4}"/>
            </c:ext>
          </c:extLst>
        </c:ser>
        <c:ser>
          <c:idx val="15"/>
          <c:order val="15"/>
          <c:tx>
            <c:strRef>
              <c:f>Sheet9!$Q$1:$Q$3</c:f>
              <c:strCache>
                <c:ptCount val="1"/>
                <c:pt idx="0">
                  <c:v>Electrical - Consultant</c:v>
                </c:pt>
              </c:strCache>
            </c:strRef>
          </c:tx>
          <c:spPr>
            <a:solidFill>
              <a:schemeClr val="accent4">
                <a:lumMod val="80000"/>
                <a:lumOff val="20000"/>
              </a:schemeClr>
            </a:solidFill>
            <a:ln>
              <a:noFill/>
            </a:ln>
            <a:effectLst/>
          </c:spPr>
          <c:invertIfNegative val="0"/>
          <c:cat>
            <c:strRef>
              <c:f>Sheet9!$A$4</c:f>
              <c:strCache>
                <c:ptCount val="1"/>
                <c:pt idx="0">
                  <c:v>Total</c:v>
                </c:pt>
              </c:strCache>
            </c:strRef>
          </c:cat>
          <c:val>
            <c:numRef>
              <c:f>Sheet9!$Q$4</c:f>
              <c:numCache>
                <c:formatCode>General</c:formatCode>
                <c:ptCount val="1"/>
                <c:pt idx="0">
                  <c:v>3</c:v>
                </c:pt>
              </c:numCache>
            </c:numRef>
          </c:val>
          <c:extLst>
            <c:ext xmlns:c16="http://schemas.microsoft.com/office/drawing/2014/chart" uri="{C3380CC4-5D6E-409C-BE32-E72D297353CC}">
              <c16:uniqueId val="{00000010-4DDC-4815-8798-C7CE9193DAF4}"/>
            </c:ext>
          </c:extLst>
        </c:ser>
        <c:dLbls>
          <c:showLegendKey val="0"/>
          <c:showVal val="0"/>
          <c:showCatName val="0"/>
          <c:showSerName val="0"/>
          <c:showPercent val="0"/>
          <c:showBubbleSize val="0"/>
        </c:dLbls>
        <c:gapWidth val="219"/>
        <c:overlap val="-27"/>
        <c:axId val="777930304"/>
        <c:axId val="466448960"/>
      </c:barChart>
      <c:catAx>
        <c:axId val="777930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6448960"/>
        <c:crosses val="autoZero"/>
        <c:auto val="1"/>
        <c:lblAlgn val="ctr"/>
        <c:lblOffset val="100"/>
        <c:noMultiLvlLbl val="0"/>
      </c:catAx>
      <c:valAx>
        <c:axId val="4664489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7793030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noFill/>
              <a:latin typeface="+mn-lt"/>
              <a:ea typeface="+mn-ea"/>
              <a:cs typeface="+mn-cs"/>
            </a:defRPr>
          </a:pPr>
          <a:endParaRPr lang="en-US"/>
        </a:p>
      </c:txPr>
    </c:title>
    <c:autoTitleDeleted val="0"/>
    <c:plotArea>
      <c:layout/>
      <c:bubbleChart>
        <c:varyColors val="0"/>
        <c:ser>
          <c:idx val="0"/>
          <c:order val="0"/>
          <c:tx>
            <c:v>Location</c:v>
          </c:tx>
          <c:spPr>
            <a:solidFill>
              <a:srgbClr val="C00000"/>
            </a:solidFill>
            <a:ln w="25400">
              <a:noFill/>
            </a:ln>
            <a:effectLst/>
          </c:spPr>
          <c:invertIfNegative val="0"/>
          <c:xVal>
            <c:numRef>
              <c:f>'Map Data'!$L$57:$L$62</c:f>
              <c:numCache>
                <c:formatCode>General</c:formatCode>
                <c:ptCount val="6"/>
                <c:pt idx="0">
                  <c:v>2.8</c:v>
                </c:pt>
                <c:pt idx="1">
                  <c:v>7.15</c:v>
                </c:pt>
                <c:pt idx="2">
                  <c:v>1</c:v>
                </c:pt>
                <c:pt idx="3">
                  <c:v>2.65</c:v>
                </c:pt>
                <c:pt idx="4">
                  <c:v>1.1000000000000001</c:v>
                </c:pt>
                <c:pt idx="5">
                  <c:v>3.6</c:v>
                </c:pt>
              </c:numCache>
            </c:numRef>
          </c:xVal>
          <c:yVal>
            <c:numRef>
              <c:f>'Map Data'!$M$57:$M$62</c:f>
              <c:numCache>
                <c:formatCode>General</c:formatCode>
                <c:ptCount val="6"/>
                <c:pt idx="0">
                  <c:v>7.7</c:v>
                </c:pt>
                <c:pt idx="1">
                  <c:v>5.5</c:v>
                </c:pt>
                <c:pt idx="2">
                  <c:v>5.75</c:v>
                </c:pt>
                <c:pt idx="3">
                  <c:v>1.7</c:v>
                </c:pt>
                <c:pt idx="4">
                  <c:v>3.7</c:v>
                </c:pt>
                <c:pt idx="5">
                  <c:v>1.25</c:v>
                </c:pt>
              </c:numCache>
            </c:numRef>
          </c:yVal>
          <c:bubbleSize>
            <c:numRef>
              <c:f>'Map Data'!$K$57:$K$62</c:f>
              <c:numCache>
                <c:formatCode>General</c:formatCode>
                <c:ptCount val="6"/>
                <c:pt idx="0">
                  <c:v>5</c:v>
                </c:pt>
                <c:pt idx="1">
                  <c:v>5</c:v>
                </c:pt>
                <c:pt idx="2">
                  <c:v>5</c:v>
                </c:pt>
                <c:pt idx="3">
                  <c:v>5</c:v>
                </c:pt>
                <c:pt idx="4">
                  <c:v>5</c:v>
                </c:pt>
                <c:pt idx="5">
                  <c:v>5</c:v>
                </c:pt>
              </c:numCache>
            </c:numRef>
          </c:bubbleSize>
          <c:bubble3D val="0"/>
          <c:extLst>
            <c:ext xmlns:c16="http://schemas.microsoft.com/office/drawing/2014/chart" uri="{C3380CC4-5D6E-409C-BE32-E72D297353CC}">
              <c16:uniqueId val="{00000000-6299-4878-849D-8462DC20C485}"/>
            </c:ext>
          </c:extLst>
        </c:ser>
        <c:dLbls>
          <c:showLegendKey val="0"/>
          <c:showVal val="0"/>
          <c:showCatName val="0"/>
          <c:showSerName val="0"/>
          <c:showPercent val="0"/>
          <c:showBubbleSize val="0"/>
        </c:dLbls>
        <c:bubbleScale val="9"/>
        <c:showNegBubbles val="0"/>
        <c:axId val="1510413600"/>
        <c:axId val="1583597344"/>
      </c:bubbleChart>
      <c:valAx>
        <c:axId val="1510413600"/>
        <c:scaling>
          <c:orientation val="minMax"/>
          <c:max val="10"/>
        </c:scaling>
        <c:delete val="0"/>
        <c:axPos val="b"/>
        <c:majorGridlines>
          <c:spPr>
            <a:ln w="9525" cap="flat" cmpd="sng" algn="ctr">
              <a:noFill/>
              <a:round/>
            </a:ln>
            <a:effectLst/>
          </c:spPr>
        </c:majorGridlines>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900" b="0" i="0" u="none" strike="noStrike" kern="1200" baseline="0">
                <a:noFill/>
                <a:latin typeface="+mn-lt"/>
                <a:ea typeface="+mn-ea"/>
                <a:cs typeface="+mn-cs"/>
              </a:defRPr>
            </a:pPr>
            <a:endParaRPr lang="en-US"/>
          </a:p>
        </c:txPr>
        <c:crossAx val="1583597344"/>
        <c:crosses val="autoZero"/>
        <c:crossBetween val="midCat"/>
      </c:valAx>
      <c:valAx>
        <c:axId val="1583597344"/>
        <c:scaling>
          <c:orientation val="minMax"/>
          <c:max val="10"/>
        </c:scaling>
        <c:delete val="0"/>
        <c:axPos val="l"/>
        <c:majorGridlines>
          <c:spPr>
            <a:ln w="9525" cap="flat" cmpd="sng" algn="ctr">
              <a:noFill/>
              <a:round/>
            </a:ln>
            <a:effectLst/>
          </c:spPr>
        </c:majorGridlines>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900" b="0" i="0" u="none" strike="noStrike" kern="1200" baseline="0">
                <a:noFill/>
                <a:latin typeface="+mn-lt"/>
                <a:ea typeface="+mn-ea"/>
                <a:cs typeface="+mn-cs"/>
              </a:defRPr>
            </a:pPr>
            <a:endParaRPr lang="en-US"/>
          </a:p>
        </c:txPr>
        <c:crossAx val="151041360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blipFill dpi="0" rotWithShape="1">
      <a:blip xmlns:r="http://schemas.openxmlformats.org/officeDocument/2006/relationships" r:embed="rId3">
        <a:alphaModFix amt="73000"/>
      </a:blip>
      <a:srcRect/>
      <a:stretch>
        <a:fillRect/>
      </a:stretch>
    </a:blip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image" Target="../media/image10.emf"/><Relationship Id="rId2" Type="http://schemas.openxmlformats.org/officeDocument/2006/relationships/chart" Target="../charts/chart10.xml"/><Relationship Id="rId1" Type="http://schemas.openxmlformats.org/officeDocument/2006/relationships/chart" Target="../charts/chart9.xml"/><Relationship Id="rId4" Type="http://schemas.openxmlformats.org/officeDocument/2006/relationships/chart" Target="../charts/chart1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5.xml.rels><?xml version="1.0" encoding="UTF-8" standalone="yes"?>
<Relationships xmlns="http://schemas.openxmlformats.org/package/2006/relationships"><Relationship Id="rId1" Type="http://schemas.openxmlformats.org/officeDocument/2006/relationships/image" Target="../media/image1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twoCellAnchor>
    <xdr:from>
      <xdr:col>0</xdr:col>
      <xdr:colOff>1447800</xdr:colOff>
      <xdr:row>10</xdr:row>
      <xdr:rowOff>104775</xdr:rowOff>
    </xdr:from>
    <xdr:to>
      <xdr:col>2</xdr:col>
      <xdr:colOff>219075</xdr:colOff>
      <xdr:row>19</xdr:row>
      <xdr:rowOff>9525</xdr:rowOff>
    </xdr:to>
    <xdr:graphicFrame macro="">
      <xdr:nvGraphicFramePr>
        <xdr:cNvPr id="3" name="Chart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828675</xdr:colOff>
      <xdr:row>10</xdr:row>
      <xdr:rowOff>104775</xdr:rowOff>
    </xdr:from>
    <xdr:to>
      <xdr:col>3</xdr:col>
      <xdr:colOff>180975</xdr:colOff>
      <xdr:row>19</xdr:row>
      <xdr:rowOff>9525</xdr:rowOff>
    </xdr:to>
    <xdr:graphicFrame macro="">
      <xdr:nvGraphicFramePr>
        <xdr:cNvPr id="4" name="Chart 3">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866775</xdr:colOff>
      <xdr:row>10</xdr:row>
      <xdr:rowOff>104775</xdr:rowOff>
    </xdr:from>
    <xdr:to>
      <xdr:col>4</xdr:col>
      <xdr:colOff>219075</xdr:colOff>
      <xdr:row>19</xdr:row>
      <xdr:rowOff>9525</xdr:rowOff>
    </xdr:to>
    <xdr:graphicFrame macro="">
      <xdr:nvGraphicFramePr>
        <xdr:cNvPr id="5" name="Chart 4">
          <a:extLst>
            <a:ext uri="{FF2B5EF4-FFF2-40B4-BE49-F238E27FC236}">
              <a16:creationId xmlns:a16="http://schemas.microsoft.com/office/drawing/2014/main" id="{00000000-0008-0000-0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866775</xdr:colOff>
      <xdr:row>10</xdr:row>
      <xdr:rowOff>104775</xdr:rowOff>
    </xdr:from>
    <xdr:to>
      <xdr:col>5</xdr:col>
      <xdr:colOff>219075</xdr:colOff>
      <xdr:row>19</xdr:row>
      <xdr:rowOff>9525</xdr:rowOff>
    </xdr:to>
    <xdr:graphicFrame macro="">
      <xdr:nvGraphicFramePr>
        <xdr:cNvPr id="6" name="Chart 5">
          <a:extLst>
            <a:ext uri="{FF2B5EF4-FFF2-40B4-BE49-F238E27FC236}">
              <a16:creationId xmlns:a16="http://schemas.microsoft.com/office/drawing/2014/main" id="{00000000-0008-0000-01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866775</xdr:colOff>
      <xdr:row>10</xdr:row>
      <xdr:rowOff>95250</xdr:rowOff>
    </xdr:from>
    <xdr:to>
      <xdr:col>6</xdr:col>
      <xdr:colOff>219075</xdr:colOff>
      <xdr:row>19</xdr:row>
      <xdr:rowOff>0</xdr:rowOff>
    </xdr:to>
    <xdr:graphicFrame macro="">
      <xdr:nvGraphicFramePr>
        <xdr:cNvPr id="7" name="Chart 6">
          <a:extLst>
            <a:ext uri="{FF2B5EF4-FFF2-40B4-BE49-F238E27FC236}">
              <a16:creationId xmlns:a16="http://schemas.microsoft.com/office/drawing/2014/main" id="{00000000-0008-0000-01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866775</xdr:colOff>
      <xdr:row>10</xdr:row>
      <xdr:rowOff>95250</xdr:rowOff>
    </xdr:from>
    <xdr:to>
      <xdr:col>7</xdr:col>
      <xdr:colOff>219075</xdr:colOff>
      <xdr:row>19</xdr:row>
      <xdr:rowOff>0</xdr:rowOff>
    </xdr:to>
    <xdr:graphicFrame macro="">
      <xdr:nvGraphicFramePr>
        <xdr:cNvPr id="8" name="Chart 7">
          <a:extLst>
            <a:ext uri="{FF2B5EF4-FFF2-40B4-BE49-F238E27FC236}">
              <a16:creationId xmlns:a16="http://schemas.microsoft.com/office/drawing/2014/main" id="{00000000-0008-0000-01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6</xdr:col>
      <xdr:colOff>866774</xdr:colOff>
      <xdr:row>10</xdr:row>
      <xdr:rowOff>95250</xdr:rowOff>
    </xdr:from>
    <xdr:to>
      <xdr:col>8</xdr:col>
      <xdr:colOff>457199</xdr:colOff>
      <xdr:row>19</xdr:row>
      <xdr:rowOff>0</xdr:rowOff>
    </xdr:to>
    <xdr:graphicFrame macro="">
      <xdr:nvGraphicFramePr>
        <xdr:cNvPr id="9" name="Chart 8">
          <a:extLst>
            <a:ext uri="{FF2B5EF4-FFF2-40B4-BE49-F238E27FC236}">
              <a16:creationId xmlns:a16="http://schemas.microsoft.com/office/drawing/2014/main" id="{00000000-0008-0000-01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9</xdr:col>
      <xdr:colOff>1462087</xdr:colOff>
      <xdr:row>11</xdr:row>
      <xdr:rowOff>176212</xdr:rowOff>
    </xdr:from>
    <xdr:to>
      <xdr:col>12</xdr:col>
      <xdr:colOff>995362</xdr:colOff>
      <xdr:row>26</xdr:row>
      <xdr:rowOff>61912</xdr:rowOff>
    </xdr:to>
    <xdr:graphicFrame macro="">
      <xdr:nvGraphicFramePr>
        <xdr:cNvPr id="15" name="Chart 14">
          <a:extLst>
            <a:ext uri="{FF2B5EF4-FFF2-40B4-BE49-F238E27FC236}">
              <a16:creationId xmlns:a16="http://schemas.microsoft.com/office/drawing/2014/main" id="{00000000-0008-0000-01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790574</xdr:colOff>
      <xdr:row>0</xdr:row>
      <xdr:rowOff>19050</xdr:rowOff>
    </xdr:from>
    <xdr:to>
      <xdr:col>9</xdr:col>
      <xdr:colOff>9524</xdr:colOff>
      <xdr:row>16</xdr:row>
      <xdr:rowOff>63500</xdr:rowOff>
    </xdr:to>
    <xdr:graphicFrame macro="">
      <xdr:nvGraphicFramePr>
        <xdr:cNvPr id="13" name="Chart 12">
          <a:extLst>
            <a:ext uri="{FF2B5EF4-FFF2-40B4-BE49-F238E27FC236}">
              <a16:creationId xmlns:a16="http://schemas.microsoft.com/office/drawing/2014/main" id="{00000000-0008-0000-08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39687</xdr:colOff>
      <xdr:row>0</xdr:row>
      <xdr:rowOff>31750</xdr:rowOff>
    </xdr:from>
    <xdr:to>
      <xdr:col>12</xdr:col>
      <xdr:colOff>2934230</xdr:colOff>
      <xdr:row>28</xdr:row>
      <xdr:rowOff>105833</xdr:rowOff>
    </xdr:to>
    <xdr:sp macro="" textlink="">
      <xdr:nvSpPr>
        <xdr:cNvPr id="3" name="Rectangle 2">
          <a:extLst>
            <a:ext uri="{FF2B5EF4-FFF2-40B4-BE49-F238E27FC236}">
              <a16:creationId xmlns:a16="http://schemas.microsoft.com/office/drawing/2014/main" id="{8F35970A-54AC-4A2A-AF9A-FE118A546584}"/>
            </a:ext>
          </a:extLst>
        </xdr:cNvPr>
        <xdr:cNvSpPr/>
      </xdr:nvSpPr>
      <xdr:spPr>
        <a:xfrm>
          <a:off x="6413500" y="31750"/>
          <a:ext cx="4728105" cy="5185833"/>
        </a:xfrm>
        <a:prstGeom prst="rect">
          <a:avLst/>
        </a:prstGeom>
        <a:solidFill>
          <a:schemeClr val="bg1">
            <a:lumMod val="75000"/>
          </a:schemeClr>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bg1">
                <a:lumMod val="65000"/>
              </a:schemeClr>
            </a:solidFill>
          </a:endParaRPr>
        </a:p>
      </xdr:txBody>
    </xdr:sp>
    <xdr:clientData/>
  </xdr:twoCellAnchor>
  <xdr:twoCellAnchor>
    <xdr:from>
      <xdr:col>9</xdr:col>
      <xdr:colOff>89957</xdr:colOff>
      <xdr:row>0</xdr:row>
      <xdr:rowOff>92602</xdr:rowOff>
    </xdr:from>
    <xdr:to>
      <xdr:col>12</xdr:col>
      <xdr:colOff>2920999</xdr:colOff>
      <xdr:row>28</xdr:row>
      <xdr:rowOff>137582</xdr:rowOff>
    </xdr:to>
    <xdr:graphicFrame macro="">
      <xdr:nvGraphicFramePr>
        <xdr:cNvPr id="12" name="Chart 11">
          <a:extLst>
            <a:ext uri="{FF2B5EF4-FFF2-40B4-BE49-F238E27FC236}">
              <a16:creationId xmlns:a16="http://schemas.microsoft.com/office/drawing/2014/main" id="{779808FE-86BA-4A0B-BF47-1DB4145D4E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972927</xdr:colOff>
      <xdr:row>0</xdr:row>
      <xdr:rowOff>123190</xdr:rowOff>
    </xdr:from>
    <xdr:to>
      <xdr:col>12</xdr:col>
      <xdr:colOff>2698909</xdr:colOff>
      <xdr:row>2</xdr:row>
      <xdr:rowOff>81280</xdr:rowOff>
    </xdr:to>
    <xdr:sp macro="" textlink="'Map Data'!Z10">
      <xdr:nvSpPr>
        <xdr:cNvPr id="17" name="Speech Bubble: Rectangle 16">
          <a:extLst>
            <a:ext uri="{FF2B5EF4-FFF2-40B4-BE49-F238E27FC236}">
              <a16:creationId xmlns:a16="http://schemas.microsoft.com/office/drawing/2014/main" id="{B1DACEBE-92C0-469F-9817-9D00ADE2683F}"/>
            </a:ext>
          </a:extLst>
        </xdr:cNvPr>
        <xdr:cNvSpPr/>
      </xdr:nvSpPr>
      <xdr:spPr>
        <a:xfrm>
          <a:off x="9180302" y="123190"/>
          <a:ext cx="1725982" cy="323215"/>
        </a:xfrm>
        <a:prstGeom prst="wedgeRectCallout">
          <a:avLst>
            <a:gd name="adj1" fmla="val -24656"/>
            <a:gd name="adj2" fmla="val 44902"/>
          </a:avLst>
        </a:prstGeom>
        <a:solidFill>
          <a:schemeClr val="bg1">
            <a:lumMod val="95000"/>
            <a:alpha val="50000"/>
          </a:schemeClr>
        </a:solidFill>
        <a:ln>
          <a:solidFill>
            <a:srgbClr val="C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fld id="{92EF1DF2-B971-437E-914D-EE24A1DFFD2F}" type="TxLink">
            <a:rPr lang="en-US" sz="1100" b="1" i="0" u="none" strike="noStrike" cap="none" spc="0">
              <a:ln w="0"/>
              <a:solidFill>
                <a:srgbClr val="000000"/>
              </a:solidFill>
              <a:effectLst>
                <a:outerShdw blurRad="38100" dist="19050" dir="2700000" algn="tl" rotWithShape="0">
                  <a:schemeClr val="dk1">
                    <a:alpha val="40000"/>
                  </a:schemeClr>
                </a:outerShdw>
              </a:effectLst>
              <a:latin typeface="Calibri"/>
              <a:cs typeface="Calibri"/>
            </a:rPr>
            <a:pPr algn="ctr"/>
            <a:t>Total Strength 58 Nos.</a:t>
          </a:fld>
          <a:endParaRPr lang="en-US" sz="1100" b="1" cap="none" spc="0">
            <a:ln w="0"/>
            <a:solidFill>
              <a:srgbClr val="C00000"/>
            </a:solidFill>
            <a:effectLst>
              <a:outerShdw blurRad="38100" dist="19050" dir="2700000" algn="tl" rotWithShape="0">
                <a:schemeClr val="dk1">
                  <a:alpha val="40000"/>
                </a:schemeClr>
              </a:outerShdw>
            </a:effectLst>
          </a:endParaRPr>
        </a:p>
      </xdr:txBody>
    </xdr:sp>
    <xdr:clientData/>
  </xdr:twoCellAnchor>
  <xdr:twoCellAnchor editAs="absolute">
    <xdr:from>
      <xdr:col>0</xdr:col>
      <xdr:colOff>0</xdr:colOff>
      <xdr:row>16</xdr:row>
      <xdr:rowOff>47625</xdr:rowOff>
    </xdr:from>
    <xdr:to>
      <xdr:col>1</xdr:col>
      <xdr:colOff>772584</xdr:colOff>
      <xdr:row>27</xdr:row>
      <xdr:rowOff>68791</xdr:rowOff>
    </xdr:to>
    <mc:AlternateContent xmlns:mc="http://schemas.openxmlformats.org/markup-compatibility/2006">
      <mc:Choice xmlns:sle15="http://schemas.microsoft.com/office/drawing/2012/slicer" Requires="sle15">
        <xdr:graphicFrame macro="">
          <xdr:nvGraphicFramePr>
            <xdr:cNvPr id="22" name="Office @">
              <a:extLst>
                <a:ext uri="{FF2B5EF4-FFF2-40B4-BE49-F238E27FC236}">
                  <a16:creationId xmlns:a16="http://schemas.microsoft.com/office/drawing/2014/main" id="{FC1FC9CC-F31D-405D-B9F6-5EB84EB342EF}"/>
                </a:ext>
              </a:extLst>
            </xdr:cNvPr>
            <xdr:cNvGraphicFramePr/>
          </xdr:nvGraphicFramePr>
          <xdr:xfrm>
            <a:off x="0" y="0"/>
            <a:ext cx="0" cy="0"/>
          </xdr:xfrm>
          <a:graphic>
            <a:graphicData uri="http://schemas.microsoft.com/office/drawing/2010/slicer">
              <sle:slicer xmlns:sle="http://schemas.microsoft.com/office/drawing/2010/slicer" name="Office @"/>
            </a:graphicData>
          </a:graphic>
        </xdr:graphicFrame>
      </mc:Choice>
      <mc:Fallback>
        <xdr:sp macro="" textlink="">
          <xdr:nvSpPr>
            <xdr:cNvPr id="0" name=""/>
            <xdr:cNvSpPr>
              <a:spLocks noTextEdit="1"/>
            </xdr:cNvSpPr>
          </xdr:nvSpPr>
          <xdr:spPr>
            <a:xfrm>
              <a:off x="0" y="2968625"/>
              <a:ext cx="1852084" cy="2029354"/>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mc:AlternateContent xmlns:mc="http://schemas.openxmlformats.org/markup-compatibility/2006">
    <mc:Choice xmlns:a14="http://schemas.microsoft.com/office/drawing/2010/main" Requires="a14">
      <xdr:twoCellAnchor editAs="oneCell">
        <xdr:from>
          <xdr:col>1</xdr:col>
          <xdr:colOff>738187</xdr:colOff>
          <xdr:row>16</xdr:row>
          <xdr:rowOff>111124</xdr:rowOff>
        </xdr:from>
        <xdr:to>
          <xdr:col>8</xdr:col>
          <xdr:colOff>484187</xdr:colOff>
          <xdr:row>27</xdr:row>
          <xdr:rowOff>112711</xdr:rowOff>
        </xdr:to>
        <xdr:pic>
          <xdr:nvPicPr>
            <xdr:cNvPr id="3899" name="Picture 24">
              <a:extLst>
                <a:ext uri="{FF2B5EF4-FFF2-40B4-BE49-F238E27FC236}">
                  <a16:creationId xmlns:a16="http://schemas.microsoft.com/office/drawing/2014/main" id="{D5505050-8ADE-DB76-19D2-8FD1BBA054C1}"/>
                </a:ext>
              </a:extLst>
            </xdr:cNvPr>
            <xdr:cNvPicPr>
              <a:picLocks noChangeAspect="1" noChangeArrowheads="1"/>
              <a:extLst>
                <a:ext uri="{84589F7E-364E-4C9E-8A38-B11213B215E9}">
                  <a14:cameraTool cellRange="map" spid="_x0000_s3907"/>
                </a:ext>
              </a:extLst>
            </xdr:cNvPicPr>
          </xdr:nvPicPr>
          <xdr:blipFill>
            <a:blip xmlns:r="http://schemas.openxmlformats.org/officeDocument/2006/relationships" r:embed="rId3"/>
            <a:srcRect/>
            <a:stretch>
              <a:fillRect/>
            </a:stretch>
          </xdr:blipFill>
          <xdr:spPr bwMode="auto">
            <a:xfrm>
              <a:off x="1817687" y="3032124"/>
              <a:ext cx="4484688" cy="20097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15874</xdr:colOff>
      <xdr:row>0</xdr:row>
      <xdr:rowOff>0</xdr:rowOff>
    </xdr:from>
    <xdr:to>
      <xdr:col>1</xdr:col>
      <xdr:colOff>765174</xdr:colOff>
      <xdr:row>8</xdr:row>
      <xdr:rowOff>47625</xdr:rowOff>
    </xdr:to>
    <mc:AlternateContent xmlns:mc="http://schemas.openxmlformats.org/markup-compatibility/2006">
      <mc:Choice xmlns:a14="http://schemas.microsoft.com/office/drawing/2010/main" Requires="a14">
        <xdr:graphicFrame macro="">
          <xdr:nvGraphicFramePr>
            <xdr:cNvPr id="4" name="Seniority">
              <a:extLst>
                <a:ext uri="{FF2B5EF4-FFF2-40B4-BE49-F238E27FC236}">
                  <a16:creationId xmlns:a16="http://schemas.microsoft.com/office/drawing/2014/main" id="{5FDDAB3E-CE38-4A36-A5B0-1846F6EE6A0C}"/>
                </a:ext>
              </a:extLst>
            </xdr:cNvPr>
            <xdr:cNvGraphicFramePr/>
          </xdr:nvGraphicFramePr>
          <xdr:xfrm>
            <a:off x="0" y="0"/>
            <a:ext cx="0" cy="0"/>
          </xdr:xfrm>
          <a:graphic>
            <a:graphicData uri="http://schemas.microsoft.com/office/drawing/2010/slicer">
              <sle:slicer xmlns:sle="http://schemas.microsoft.com/office/drawing/2010/slicer" name="Seniority"/>
            </a:graphicData>
          </a:graphic>
        </xdr:graphicFrame>
      </mc:Choice>
      <mc:Fallback>
        <xdr:sp macro="" textlink="">
          <xdr:nvSpPr>
            <xdr:cNvPr id="0" name=""/>
            <xdr:cNvSpPr>
              <a:spLocks noTextEdit="1"/>
            </xdr:cNvSpPr>
          </xdr:nvSpPr>
          <xdr:spPr>
            <a:xfrm>
              <a:off x="15874" y="0"/>
              <a:ext cx="1828800" cy="1508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15874</xdr:colOff>
      <xdr:row>8</xdr:row>
      <xdr:rowOff>39689</xdr:rowOff>
    </xdr:from>
    <xdr:to>
      <xdr:col>1</xdr:col>
      <xdr:colOff>765174</xdr:colOff>
      <xdr:row>16</xdr:row>
      <xdr:rowOff>63501</xdr:rowOff>
    </xdr:to>
    <mc:AlternateContent xmlns:mc="http://schemas.openxmlformats.org/markup-compatibility/2006">
      <mc:Choice xmlns:a14="http://schemas.microsoft.com/office/drawing/2010/main" Requires="a14">
        <xdr:graphicFrame macro="">
          <xdr:nvGraphicFramePr>
            <xdr:cNvPr id="5" name="Discipline">
              <a:extLst>
                <a:ext uri="{FF2B5EF4-FFF2-40B4-BE49-F238E27FC236}">
                  <a16:creationId xmlns:a16="http://schemas.microsoft.com/office/drawing/2014/main" id="{A0CA681A-41CB-4760-8F6C-08A06A4EB9D9}"/>
                </a:ext>
              </a:extLst>
            </xdr:cNvPr>
            <xdr:cNvGraphicFramePr/>
          </xdr:nvGraphicFramePr>
          <xdr:xfrm>
            <a:off x="0" y="0"/>
            <a:ext cx="0" cy="0"/>
          </xdr:xfrm>
          <a:graphic>
            <a:graphicData uri="http://schemas.microsoft.com/office/drawing/2010/slicer">
              <sle:slicer xmlns:sle="http://schemas.microsoft.com/office/drawing/2010/slicer" name="Discipline"/>
            </a:graphicData>
          </a:graphic>
        </xdr:graphicFrame>
      </mc:Choice>
      <mc:Fallback>
        <xdr:sp macro="" textlink="">
          <xdr:nvSpPr>
            <xdr:cNvPr id="0" name=""/>
            <xdr:cNvSpPr>
              <a:spLocks noTextEdit="1"/>
            </xdr:cNvSpPr>
          </xdr:nvSpPr>
          <xdr:spPr>
            <a:xfrm>
              <a:off x="15874" y="1500189"/>
              <a:ext cx="1828800" cy="1484312"/>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87312</xdr:colOff>
      <xdr:row>27</xdr:row>
      <xdr:rowOff>126994</xdr:rowOff>
    </xdr:from>
    <xdr:to>
      <xdr:col>13</xdr:col>
      <xdr:colOff>63500</xdr:colOff>
      <xdr:row>42</xdr:row>
      <xdr:rowOff>131757</xdr:rowOff>
    </xdr:to>
    <xdr:graphicFrame macro="">
      <xdr:nvGraphicFramePr>
        <xdr:cNvPr id="6" name="Chart 5">
          <a:extLst>
            <a:ext uri="{FF2B5EF4-FFF2-40B4-BE49-F238E27FC236}">
              <a16:creationId xmlns:a16="http://schemas.microsoft.com/office/drawing/2014/main" id="{CC2ECC81-C48A-4D1F-A44E-5AF2B50AE4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574674</xdr:colOff>
      <xdr:row>2</xdr:row>
      <xdr:rowOff>82550</xdr:rowOff>
    </xdr:from>
    <xdr:to>
      <xdr:col>17</xdr:col>
      <xdr:colOff>387350</xdr:colOff>
      <xdr:row>17</xdr:row>
      <xdr:rowOff>63500</xdr:rowOff>
    </xdr:to>
    <xdr:graphicFrame macro="">
      <xdr:nvGraphicFramePr>
        <xdr:cNvPr id="4" name="Chart 3">
          <a:extLst>
            <a:ext uri="{FF2B5EF4-FFF2-40B4-BE49-F238E27FC236}">
              <a16:creationId xmlns:a16="http://schemas.microsoft.com/office/drawing/2014/main" id="{6743F70D-2BBB-7573-FE9C-48649FD8953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11</xdr:col>
      <xdr:colOff>464343</xdr:colOff>
      <xdr:row>56</xdr:row>
      <xdr:rowOff>0</xdr:rowOff>
    </xdr:from>
    <xdr:to>
      <xdr:col>19</xdr:col>
      <xdr:colOff>59531</xdr:colOff>
      <xdr:row>81</xdr:row>
      <xdr:rowOff>139303</xdr:rowOff>
    </xdr:to>
    <xdr:graphicFrame macro="">
      <xdr:nvGraphicFramePr>
        <xdr:cNvPr id="18" name="Chart 17">
          <a:extLst>
            <a:ext uri="{FF2B5EF4-FFF2-40B4-BE49-F238E27FC236}">
              <a16:creationId xmlns:a16="http://schemas.microsoft.com/office/drawing/2014/main" id="{08859E75-D1E1-44A0-B96D-35A3789584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16</xdr:col>
      <xdr:colOff>176428</xdr:colOff>
      <xdr:row>0</xdr:row>
      <xdr:rowOff>8659</xdr:rowOff>
    </xdr:from>
    <xdr:to>
      <xdr:col>22</xdr:col>
      <xdr:colOff>1197841</xdr:colOff>
      <xdr:row>1</xdr:row>
      <xdr:rowOff>0</xdr:rowOff>
    </xdr:to>
    <xdr:sp macro="" textlink="">
      <xdr:nvSpPr>
        <xdr:cNvPr id="3" name="TextBox 2">
          <a:extLst>
            <a:ext uri="{FF2B5EF4-FFF2-40B4-BE49-F238E27FC236}">
              <a16:creationId xmlns:a16="http://schemas.microsoft.com/office/drawing/2014/main" id="{00000000-0008-0000-0C00-000003000000}"/>
            </a:ext>
          </a:extLst>
        </xdr:cNvPr>
        <xdr:cNvSpPr txBox="1"/>
      </xdr:nvSpPr>
      <xdr:spPr>
        <a:xfrm>
          <a:off x="19258178" y="8659"/>
          <a:ext cx="9117663" cy="753341"/>
        </a:xfrm>
        <a:prstGeom prst="rect">
          <a:avLst/>
        </a:prstGeom>
        <a:solidFill>
          <a:srgbClr val="C000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4400" b="1">
              <a:solidFill>
                <a:schemeClr val="bg1"/>
              </a:solidFill>
            </a:rPr>
            <a:t>CTR TEAM - INDIA</a:t>
          </a:r>
        </a:p>
      </xdr:txBody>
    </xdr:sp>
    <xdr:clientData/>
  </xdr:twoCellAnchor>
  <xdr:twoCellAnchor editAs="oneCell">
    <xdr:from>
      <xdr:col>34</xdr:col>
      <xdr:colOff>343125</xdr:colOff>
      <xdr:row>0</xdr:row>
      <xdr:rowOff>0</xdr:rowOff>
    </xdr:from>
    <xdr:to>
      <xdr:col>34</xdr:col>
      <xdr:colOff>1541318</xdr:colOff>
      <xdr:row>1</xdr:row>
      <xdr:rowOff>0</xdr:rowOff>
    </xdr:to>
    <xdr:pic>
      <xdr:nvPicPr>
        <xdr:cNvPr id="4" name="Picture 3">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6972330" y="0"/>
          <a:ext cx="1196579" cy="753341"/>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RIVASTAVA Akash" refreshedDate="45859.074655208336" createdVersion="6" refreshedVersion="8" minRefreshableVersion="3" recordCount="100" xr:uid="{66C7BD19-76AD-40EC-8BFC-9BE680222DF9}">
  <cacheSource type="worksheet">
    <worksheetSource name="teamdata"/>
  </cacheSource>
  <cacheFields count="37">
    <cacheField name="S No." numFmtId="0">
      <sharedItems containsSemiMixedTypes="0" containsString="0" containsNumber="1" containsInteger="1" minValue="1" maxValue="100" count="100">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sharedItems>
    </cacheField>
    <cacheField name="ERP ID" numFmtId="0">
      <sharedItems/>
    </cacheField>
    <cacheField name="Employee Name" numFmtId="0">
      <sharedItems containsBlank="1" count="250">
        <s v="Lindsay Nelson"/>
        <s v="Zachary Harris"/>
        <s v="Kristen Kim"/>
        <s v="William Harmon"/>
        <s v="Monica Ross"/>
        <s v="Heather Larson"/>
        <s v="Gilbert Sweeney"/>
        <s v="Jennifer Brown"/>
        <s v="Mathew Sexton"/>
        <s v="Katelyn Hall"/>
        <s v="Christopher Hill"/>
        <s v="Mr. Jason Jones"/>
        <s v="Brandon Morrow"/>
        <s v="Amanda Banks"/>
        <s v="Deborah Hernandez"/>
        <s v="Nancy Montgomery"/>
        <s v="Jeffrey Melendez MD"/>
        <s v="Stephen Brown"/>
        <s v="Jill Perez"/>
        <s v="Javier Brown"/>
        <s v="Angel Rodriguez"/>
        <s v="Paige Mcdonald"/>
        <s v="Jesse Espinoza"/>
        <s v="Katrina Salazar"/>
        <s v="Ronald Greene"/>
        <s v="Sheila Larson"/>
        <s v="Jacqueline Fernandez"/>
        <s v="Dana Gray"/>
        <s v="Nancy Mercer"/>
        <s v="Sharon Perry"/>
        <s v="Ian Fox"/>
        <s v="Travis Jackson"/>
        <s v="Jimmy Thomas"/>
        <s v="Heather Marquez"/>
        <s v="Eric Lyons"/>
        <s v="Michelle Bailey"/>
        <s v="Richard Lane"/>
        <s v="Robert Perez"/>
        <s v="Brandon Perez"/>
        <s v="Paul Weiss"/>
        <s v="Anna Jones"/>
        <s v="Christina Davis"/>
        <s v="Regina Jackson"/>
        <s v="Gary Flores"/>
        <s v="Stacey Hart"/>
        <s v="Brittany Palmer"/>
        <s v="Justin Hernandez"/>
        <s v="Christina Wagner"/>
        <s v="Shawn Cooper"/>
        <s v="Heather Silva"/>
        <s v="James Lucas IV"/>
        <s v="Jodi Jacobs"/>
        <s v="Jasmine Parks"/>
        <s v="Alexander Smith"/>
        <s v="Xavier Stone"/>
        <s v="Amy Anderson"/>
        <s v="Sara Fuller"/>
        <s v="Christopher Fowler"/>
        <s v="Robin Lee"/>
        <s v="Craig Burns"/>
        <s v="Donna Lopez"/>
        <s v="Judy Moore"/>
        <s v="Dustin Thomas"/>
        <s v="Michael Murray"/>
        <s v="Brett Jones"/>
        <s v="William Macias"/>
        <s v="Gabriel White"/>
        <s v="Jeffrey Brown"/>
        <s v="Phyllis Scott"/>
        <s v="Mark Green"/>
        <s v="James Anderson"/>
        <s v="Nicholas Walters"/>
        <s v="Joshua Myers"/>
        <s v="Taylor Owens"/>
        <s v="Mrs. Tiffany Chavez"/>
        <s v="Mariah Russo"/>
        <s v="Elizabeth Luna"/>
        <s v="Allison Pearson"/>
        <s v="Carmen Johnson"/>
        <s v="Ronald Parrish"/>
        <s v="Michael Evans"/>
        <s v="Lauren Barrett DDS"/>
        <s v="David Crosby MD"/>
        <s v="Wendy Simmons"/>
        <s v="Rhonda Jensen"/>
        <s v="Troy Ballard"/>
        <s v="Paul Gutierrez"/>
        <s v="Catherine Thomas MD"/>
        <s v="Matthew Williams"/>
        <s v="Martin Mercado"/>
        <s v="Kelly Mitchell"/>
        <s v="Danielle Cox"/>
        <s v="Tammy Harvey"/>
        <s v="Kevin Edwards"/>
        <s v="Sherry Carter"/>
        <s v="Steven Patton"/>
        <s v="Bryan Clark"/>
        <s v="Linda Thornton"/>
        <s v="Zachary Wilson"/>
        <s v="Karen Douglas"/>
        <s v="KAUSHIK Smriti" u="1"/>
        <s v="SINGH Sandhya" u="1"/>
        <s v="VARSHNEY Abhishek" u="1"/>
        <s v="GOYAL Kajal" u="1"/>
        <s v="GUPTA Sakshi" u="1"/>
        <s v="SINGH Vidya" u="1"/>
        <s v="KUMAR Narotam" u="1"/>
        <s v="KUMAR Kirshan " u="1"/>
        <s v="JADON Swayamprabha" u="1"/>
        <s v="GP Nagendra" u="1"/>
        <s v="KUMAR Deepak" u="1"/>
        <s v="VATS Rakesh Kumar" u="1"/>
        <s v="SAGAR Kumar" u="1"/>
        <s v="HALDAR Pallob" u="1"/>
        <s v="MITTAL Mayank" u="1"/>
        <s v="KUMAR Apoorv" u="1"/>
        <s v="RAWAT Ajay" u="1"/>
        <s v="SHARMA Vipin" u="1"/>
        <s v="BHATIA Gaurav" u="1"/>
        <s v="THIYAGARAJAN Sudhagar" u="1"/>
        <s v="PATIL Bhagyashree" u="1"/>
        <s v="BHARDWAJ Shyam" u="1"/>
        <s v="GANESAN Elangovan" u="1"/>
        <s v="KUMAR Anil " u="1"/>
        <s v="KUMAR Praveen" u="1"/>
        <s v="VENKATESHAN Karthick" u="1"/>
        <s v="KUMAR Avinash" u="1"/>
        <s v="LINGESHWARAN S" u="1"/>
        <s v="RAWAT Arun" u="1"/>
        <s v="GUPTA Harshit" u="1"/>
        <s v="SINGH Vabibhav" u="1"/>
        <s v="CHANDRASEKARAN Raghavan" u="1"/>
        <s v="NIKAM Sandeep" u="1"/>
        <s v="SHEKHAWAT Neeraj" u="1"/>
        <s v="GAURAV Shsashank" u="1"/>
        <s v="TULASI Indrani" u="1"/>
        <s v="MISHRA Niraj" u="1"/>
        <s v="BEHL Subhash" u="1"/>
        <s v="KUMAR Rajesh" u="1"/>
        <s v="KARWA Palash" u="1"/>
        <s v="DHAWAN Gaurav" u="1"/>
        <s v="VISHNANI Neha" u="1"/>
        <s v="SINGH Manali" u="1"/>
        <s v="MALIK Lalit" u="1"/>
        <s v="KHARE Juivin" u="1"/>
        <s v="SRIVASTAVA Akash" u="1"/>
        <s v="GUPTA Sandeep Kumar" u="1"/>
        <s v="MAHAJAN Lovneet" u="1"/>
        <s v="SINGH NISHTHA" u="1"/>
        <s v="SINGHAL Himanshu" u="1"/>
        <s v="MISHRA Umashankar" u="1"/>
        <s v="GROVER Garvit" u="1"/>
        <s v="ALI Raz " u="1"/>
        <s v="FARQALEET Alhamd" u="1"/>
        <s v="SHAFAT Syed-Azam" u="1"/>
        <s v="SINGHAL Akhil" u="1"/>
        <s v="DEY Saikat" u="1"/>
        <s v="NAG Ranajay" u="1"/>
        <s v="KUMAR Praveen T" u="1"/>
        <s v="KARJEE Maitra Barun" u="1"/>
        <s v="SINGHA L Nongthon" u="1"/>
        <s v="AZARUDEEN Mohamed" u="1"/>
        <s v="SHARMA jitendra" u="1"/>
        <s v="TYAGI Nikhil" u="1"/>
        <m u="1"/>
        <s v="Kirshan Kumar" u="1"/>
        <s v="RAVAT Ajay" u="1"/>
        <s v="Random Kumar" u="1"/>
        <s v="Nikhil tyagi" u="1"/>
        <s v="KUMAR Rishi" u="1"/>
        <s v="Alhamd FARQALEET" u="1"/>
        <s v="BHATIA Garurav" u="1"/>
        <s v="Shashank Gaurav" u="1"/>
        <s v="Dev Raj Singh" u="1"/>
        <s v="Vaibhav Kumar Singh" u="1"/>
        <s v="Neeraj Shekhawat" u="1"/>
        <s v="Praveen Kumar" u="1"/>
        <s v="Manali SINGH" u="1"/>
        <s v="Vipin Sharma" u="1"/>
        <s v="Akhil Gupta" u="1"/>
        <s v="GUPTA Akhil" u="1"/>
        <s v="RAZ ALI " u="1"/>
        <s v="Vidya Mehta" u="1"/>
        <s v="Gravit GROVER" u="1"/>
        <s v="Raz ALI" u="1"/>
        <s v="Pallob Halder" u="1"/>
        <s v="KHAN Anwar Shahnawaz" u="1"/>
        <s v="Anil Kumar" u="1"/>
        <s v="Narrotm" u="1"/>
        <s v="MISHRA Niaraj" u="1"/>
        <s v="Jamal Haider" u="1"/>
        <s v="Swayamprabha Jadon" u="1"/>
        <s v="Niraj Kumar Mishra" u="1"/>
        <s v="KARJEE Matitrabun" u="1"/>
        <s v="SINGH Dev Raj" u="1"/>
        <s v="Fuzail Khan" u="1"/>
        <s v="Rishi Kumar" u="1"/>
        <s v="Anwar Khan" u="1"/>
        <s v="Bhagyashree Patil" u="1"/>
        <s v="Loveneet Mahajan" u="1"/>
        <s v="Neha VISHNANI" u="1"/>
        <s v="AZAM" u="1"/>
        <s v="SANDEEP Kumar Gupta" u="1"/>
        <s v="NAG Ranjay" u="1"/>
        <s v="Mayank Mittal" u="1"/>
        <s v="NISHTHA SINGH" u="1"/>
        <s v="Subhash BEHL" u="1"/>
        <s v="Juvin KHARE" u="1"/>
        <s v="Ajay Ravat" u="1"/>
        <s v="Sandeep S Nikam" u="1"/>
        <s v="SAHOO Prakash" u="1"/>
        <s v="Gaurav Dhawan" u="1"/>
        <s v="Rajesh KUMAR" u="1"/>
        <s v="Palash Karwa" u="1"/>
        <s v="Shyam Bhardwaj" u="1"/>
        <s v="Rakesh Vats" u="1"/>
        <s v="Ranajay Nag" u="1"/>
        <s v="Abhishek Varshney" u="1"/>
        <s v="DEY Sakikat" u="1"/>
        <s v="Deepak Kumar" u="1"/>
        <s v="TULSI Indarani" u="1"/>
        <s v="Apoorv Kumar" u="1"/>
        <s v="Smriti Kaushik" u="1"/>
        <s v="BISWAS Lihkhon" u="1"/>
        <s v="KUMAR Anil" u="1"/>
        <s v="Sandhya Singh" u="1"/>
        <s v="SHEKHAWAT Nereraj" u="1"/>
        <s v="Raghavan Chandrasekar" u="1"/>
        <s v="Rakesh Kohli" u="1"/>
        <s v="KHAN Fuzail-Ahmad" u="1"/>
        <s v="Rahul K" u="1"/>
        <s v="Umashankar mishra" u="1"/>
        <s v="Sudhagar Thiyagarajan" u="1"/>
        <s v="JADON Swyamprabha" u="1"/>
        <s v="Gaurav Upadhayay" u="1"/>
        <s v="Gaurav Bhatia" u="1"/>
        <s v="Syed Shafat" u="1"/>
        <s v="Maitrabun Karjee" u="1"/>
        <s v="Kumar Sagar " u="1"/>
        <s v="Nonganthan" u="1"/>
        <s v="Lalit Malik" u="1"/>
        <s v="MAHAJAN Loeveneet" u="1"/>
        <s v="Akhil Singhal" u="1"/>
        <s v="Likhon Biswas" u="1"/>
        <s v="VATS Rakesh" u="1"/>
        <s v="Sunil Benwal" u="1"/>
        <s v="PATIL Bhgagyashree" u="1"/>
        <s v="Akash Srivastava" u="1"/>
        <s v="Saikat Dey" u="1"/>
        <s v="Indarani Tulsi" u="1"/>
      </sharedItems>
    </cacheField>
    <cacheField name="Role" numFmtId="0">
      <sharedItems count="23">
        <s v="Analyst"/>
        <s v="Consultant"/>
        <s v="Engineer"/>
        <s v="Manager"/>
        <s v="Architect" u="1"/>
        <s v="Sr. Architect" u="1"/>
        <s v="BIM Cordinator" u="1"/>
        <s v="Sr. Manager" u="1"/>
        <s v="Technician" u="1"/>
        <s v="Sr. Technician" u="1"/>
        <s v="CAD Manager" u="1"/>
        <s v="Sr. Draftsman" u="1"/>
        <s v="Draftsman" u="1"/>
        <s v="Lead Technician" u="1"/>
        <s v="Sr. Engineer" u="1"/>
        <s v="Lead Engineer" u="1"/>
        <s v="Doc. Controller" u="1"/>
        <s v="Lead Project Manager" u="1"/>
        <s v="Planner" u="1"/>
        <s v="PMO" u="1"/>
        <s v="Project manager" u="1"/>
        <s v="Senior Engineer" u="1"/>
        <s v="BIM Designer" u="1"/>
      </sharedItems>
    </cacheField>
    <cacheField name="Hour Cost" numFmtId="0">
      <sharedItems containsSemiMixedTypes="0" containsDate="1" containsString="0" containsMixedTypes="1" minDate="1900-01-06T02:03:04" maxDate="1899-12-30T00:00:00"/>
    </cacheField>
    <cacheField name="Location" numFmtId="0">
      <sharedItems containsBlank="1" count="9">
        <s v="Mumbai"/>
        <s v="Bangalore"/>
        <s v="Delhi"/>
        <s v="Chennai"/>
        <s v="Hyderabad"/>
        <s v="Faridabad" u="1"/>
        <s v="Kolkata" u="1"/>
        <m u="1"/>
        <s v="Ahmedabad" u="1"/>
      </sharedItems>
    </cacheField>
    <cacheField name="Discipline" numFmtId="0">
      <sharedItems containsBlank="1" count="12">
        <s v="Architecture"/>
        <s v="Civil"/>
        <s v="Mechanical"/>
        <s v="Electrical"/>
        <s v="BIM" u="1"/>
        <s v="CAD" u="1"/>
        <s v="Drainage" u="1"/>
        <s v="Geotechnical" u="1"/>
        <s v="Management" u="1"/>
        <s v="Structures" u="1"/>
        <s v="Track &amp; Alingment" u="1"/>
        <m u="1"/>
      </sharedItems>
    </cacheField>
    <cacheField name="Email Id" numFmtId="0">
      <sharedItems/>
    </cacheField>
    <cacheField name="Date of Joining" numFmtId="14">
      <sharedItems containsSemiMixedTypes="0" containsNonDate="0" containsDate="1" containsString="0" minDate="2015-07-20T00:00:00" maxDate="2025-06-06T00:00:00"/>
    </cacheField>
    <cacheField name="Seniority" numFmtId="166">
      <sharedItems count="4">
        <s v="Mid"/>
        <s v="Lead"/>
        <s v="Junior"/>
        <s v="Senior"/>
      </sharedItems>
    </cacheField>
    <cacheField name="Diploma" numFmtId="0">
      <sharedItems/>
    </cacheField>
    <cacheField name="Graduate" numFmtId="0">
      <sharedItems/>
    </cacheField>
    <cacheField name="Year (P.G)" numFmtId="0">
      <sharedItems containsDate="1" containsMixedTypes="1" minDate="1905-07-07T00:00:00" maxDate="1905-07-13T00:00:00"/>
    </cacheField>
    <cacheField name="Exp. Overall" numFmtId="0">
      <sharedItems containsSemiMixedTypes="0" containsNonDate="0" containsDate="1" containsString="0" minDate="1899-12-31T16:48:00" maxDate="1900-01-13T21:36:00"/>
    </cacheField>
    <cacheField name="Exp. Systra" numFmtId="0">
      <sharedItems containsSemiMixedTypes="0" containsNonDate="0" containsDate="1" containsString="0" minDate="1899-12-30T04:48:00" maxDate="1900-01-10T00:00:00"/>
    </cacheField>
    <cacheField name="Software skills 1" numFmtId="0">
      <sharedItems containsBlank="1" count="27">
        <s v="MS Project"/>
        <s v="ETABS"/>
        <s v="Primavera"/>
        <s v="Bentley"/>
        <s v="AutoCAD"/>
        <s v="SketchUp"/>
        <s v="Revit"/>
        <s v="STAAD"/>
        <s v="Civil 3D"/>
        <m u="1"/>
        <s v="Plaxis" u="1"/>
        <s v="Slide" u="1"/>
        <s v="L-Pile" u="1"/>
        <s v="ST1" u="1"/>
        <s v="MSP" u="1"/>
        <s v="STAAD Pro" u="1"/>
        <s v="Power Rail Track" u="1"/>
        <s v="ROC Support" u="1"/>
        <s v="Sofistik" u="1"/>
        <s v="ArmaCAD" u="1"/>
        <s v="MODFLOW" u="1"/>
        <s v="MIDAS" u="1"/>
        <s v="Lpile " u="1"/>
        <s v="Stadpro" u="1"/>
        <s v="WALLAP" u="1"/>
        <s v="NA" u="1"/>
        <s v="FOSSA" u="1"/>
      </sharedItems>
    </cacheField>
    <cacheField name="Software skills 2" numFmtId="0">
      <sharedItems containsBlank="1" count="37">
        <s v="AutoCAD"/>
        <s v="MS Project"/>
        <s v="Primavera"/>
        <s v="Civil 3D"/>
        <s v="Bentley"/>
        <s v="SketchUp"/>
        <s v="Revit"/>
        <s v="STAAD"/>
        <s v="ETABS"/>
        <s v="ZWCad" u="1"/>
        <s v="ArmaCad" u="1"/>
        <s v="CADS RC" u="1"/>
        <s v="Project Wise" u="1"/>
        <m u="1"/>
        <s v="GEO Slope" u="1"/>
        <s v="FOSSA" u="1"/>
        <s v="WALLAP" u="1"/>
        <s v="Foxta " u="1"/>
        <s v="Softstick" u="1"/>
        <s v="Primavera P6" u="1"/>
        <s v="StormCAD" u="1"/>
        <s v="STAAD Pro" u="1"/>
        <s v="ABAQUS" u="1"/>
        <s v="Open Rail Designer " u="1"/>
        <s v="Microstation" u="1"/>
        <s v="Tekla" u="1"/>
        <s v="CADSRC" u="1"/>
        <s v="Sofistik" u="1"/>
        <s v="MODFLOW" u="1"/>
        <s v="MIDAs" u="1"/>
        <s v="ROC Lab" u="1"/>
        <s v="Geo-Five" u="1"/>
        <s v="ADSEC Oasys" u="1"/>
        <s v="PileCAD" u="1"/>
        <s v="LUSAS" u="1"/>
        <s v="Rocscience" u="1"/>
        <s v="Rivit" u="1"/>
      </sharedItems>
    </cacheField>
    <cacheField name="Software skills 3" numFmtId="0">
      <sharedItems containsBlank="1" count="32">
        <s v="Bentley"/>
        <s v="STAAD"/>
        <s v="AutoCAD"/>
        <s v="Revit"/>
        <s v="MS Project"/>
        <s v="ETABS"/>
        <s v="Primavera"/>
        <s v="SketchUp"/>
        <s v="Civil 3D"/>
        <s v="Lumion" u="1"/>
        <s v="Ms office" u="1"/>
        <s v="photoshop" u="1"/>
        <s v="Microstation" u="1"/>
        <s v="ISystra" u="1"/>
        <s v="CADS RC" u="1"/>
        <s v="ArmaCAD" u="1"/>
        <m u="1"/>
        <s v="settle 3d " u="1"/>
        <s v="MIDAS" u="1"/>
        <s v="SAFE" u="1"/>
        <s v="Softstick" u="1"/>
        <s v="Open Rail Concept Station" u="1"/>
        <s v="SOFISTIK" u="1"/>
        <s v="SAP" u="1"/>
        <s v="Adsec OASYS" u="1"/>
        <s v="Geo-Slope" u="1"/>
        <s v="Smath Studio" u="1"/>
        <s v="Geo-Staff" u="1"/>
        <s v="Diaxial" u="1"/>
        <s v="L-Pile" u="1"/>
        <s v="Revit (Basic)" u="1"/>
        <s v="Talen4" u="1"/>
      </sharedItems>
    </cacheField>
    <cacheField name="Software Skills 4" numFmtId="0">
      <sharedItems/>
    </cacheField>
    <cacheField name="Software Skill 5" numFmtId="0">
      <sharedItems/>
    </cacheField>
    <cacheField name="Software Skill 6" numFmtId="0">
      <sharedItems/>
    </cacheField>
    <cacheField name="Software Skill 7" numFmtId="0">
      <sharedItems/>
    </cacheField>
    <cacheField name="Software Skill 8" numFmtId="0">
      <sharedItems/>
    </cacheField>
    <cacheField name="Software Skill 9" numFmtId="0">
      <sharedItems/>
    </cacheField>
    <cacheField name="Technical skills 1" numFmtId="0">
      <sharedItems/>
    </cacheField>
    <cacheField name="Technical skills 2" numFmtId="0">
      <sharedItems/>
    </cacheField>
    <cacheField name="Technical skills 3" numFmtId="0">
      <sharedItems/>
    </cacheField>
    <cacheField name="Technical skills 4" numFmtId="0">
      <sharedItems/>
    </cacheField>
    <cacheField name="Technical skills 5" numFmtId="0">
      <sharedItems/>
    </cacheField>
    <cacheField name="Technical skills 6" numFmtId="0">
      <sharedItems/>
    </cacheField>
    <cacheField name="Technical skills 7" numFmtId="0">
      <sharedItems/>
    </cacheField>
    <cacheField name="Technical skills 8" numFmtId="0">
      <sharedItems/>
    </cacheField>
    <cacheField name="Technical skills 9" numFmtId="0">
      <sharedItems/>
    </cacheField>
    <cacheField name="Exp till last acadmics" numFmtId="0">
      <sharedItems containsSemiMixedTypes="0" containsDate="1" containsString="0" containsMixedTypes="1" minDate="1900-01-06T12:06:03" maxDate="1899-12-30T00:00:00"/>
    </cacheField>
    <cacheField name="Column1" numFmtId="0">
      <sharedItems/>
    </cacheField>
    <cacheField name="Exp till last acadmics2" numFmtId="0">
      <sharedItems containsString="0" containsBlank="1" containsNumber="1" containsInteger="1" minValue="-3" maxValue="12"/>
    </cacheField>
    <cacheField name="Column13" numFmtId="0">
      <sharedItems containsString="0" containsBlank="1" containsNumber="1" containsInteger="1" minValue="1" maxValue="20"/>
    </cacheField>
  </cacheFields>
  <extLst>
    <ext xmlns:x14="http://schemas.microsoft.com/office/spreadsheetml/2009/9/main" uri="{725AE2AE-9491-48be-B2B4-4EB974FC3084}">
      <x14:pivotCacheDefinition pivotCacheId="119533745"/>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
  <r>
    <x v="0"/>
    <s v="ERP4371"/>
    <x v="0"/>
    <x v="0"/>
    <n v="84.55"/>
    <x v="0"/>
    <x v="0"/>
    <s v="monica67@gmail.com"/>
    <d v="2016-01-13T00:00:00"/>
    <x v="0"/>
    <s v="Yes"/>
    <s v="B.Tech"/>
    <s v="NA"/>
    <d v="1900-01-06T19:12:00"/>
    <d v="1900-01-01T04:48:00"/>
    <x v="0"/>
    <x v="0"/>
    <x v="0"/>
    <s v="ETABS"/>
    <s v="Bentley"/>
    <s v="Revit"/>
    <s v="Bentley"/>
    <s v="Civil 3D"/>
    <s v="Primavera"/>
    <s v="Geotech"/>
    <s v="Project Planning"/>
    <s v="Construction Mgmt"/>
    <s v="Project Planning"/>
    <s v="Transportation"/>
    <s v="Concrete Structures"/>
    <s v="Geotech"/>
    <s v="Hydraulics"/>
    <s v="Steel Design"/>
    <n v="1.4"/>
    <s v="policy"/>
    <n v="0"/>
    <n v="3"/>
  </r>
  <r>
    <x v="1"/>
    <s v="ERP1899"/>
    <x v="1"/>
    <x v="1"/>
    <n v="114.26"/>
    <x v="1"/>
    <x v="1"/>
    <s v="tiffany20@hotmail.com"/>
    <d v="2020-03-06T00:00:00"/>
    <x v="1"/>
    <s v="No"/>
    <s v="B.Tech"/>
    <s v="NA"/>
    <d v="1900-01-13T14:24:00"/>
    <d v="1900-01-04T14:24:00"/>
    <x v="1"/>
    <x v="1"/>
    <x v="1"/>
    <s v="SketchUp"/>
    <s v="AutoCAD"/>
    <s v="ETABS"/>
    <s v="ETABS"/>
    <s v="Revit"/>
    <s v="Revit"/>
    <s v="Transportation"/>
    <s v="Steel Design"/>
    <s v="Steel Design"/>
    <s v="Hydraulics"/>
    <s v="Hydraulics"/>
    <s v="Hydraulics"/>
    <s v="Steel Design"/>
    <s v="Steel Design"/>
    <s v="Transportation"/>
    <n v="1.6"/>
    <s v="read"/>
    <n v="12"/>
    <n v="16"/>
  </r>
  <r>
    <x v="2"/>
    <s v="ERP7941"/>
    <x v="2"/>
    <x v="2"/>
    <n v="86.55"/>
    <x v="0"/>
    <x v="0"/>
    <s v="jenna63@gmail.com"/>
    <d v="2023-01-19T00:00:00"/>
    <x v="1"/>
    <s v="Yes"/>
    <s v="B.Sc"/>
    <d v="1905-07-10T00:00:00"/>
    <d v="1900-01-07T16:48:00"/>
    <d v="1900-01-08T09:36:00"/>
    <x v="2"/>
    <x v="2"/>
    <x v="2"/>
    <s v="SketchUp"/>
    <s v="STAAD"/>
    <s v="Primavera"/>
    <s v="Revit"/>
    <s v="Bentley"/>
    <s v="Primavera"/>
    <s v="Concrete Structures"/>
    <s v="Project Planning"/>
    <s v="Construction Mgmt"/>
    <s v="Cost Estimation"/>
    <s v="Project Planning"/>
    <s v="Hydraulics"/>
    <s v="Concrete Structures"/>
    <s v="Project Planning"/>
    <s v="Transportation"/>
    <n v="3.5"/>
    <s v="local"/>
    <n v="0"/>
    <n v="6"/>
  </r>
  <r>
    <x v="3"/>
    <s v="ERP1886"/>
    <x v="3"/>
    <x v="3"/>
    <n v="105.33"/>
    <x v="2"/>
    <x v="2"/>
    <s v="thomastucker@ferguson.com"/>
    <d v="2021-12-01T00:00:00"/>
    <x v="0"/>
    <s v="Yes"/>
    <s v="B.Sc"/>
    <d v="1905-07-10T00:00:00"/>
    <d v="1900-01-08T07:12:00"/>
    <d v="1900-01-08T14:24:00"/>
    <x v="3"/>
    <x v="3"/>
    <x v="3"/>
    <s v="Bentley"/>
    <s v="MS Project"/>
    <s v="Primavera"/>
    <s v="Bentley"/>
    <s v="ETABS"/>
    <s v="SketchUp"/>
    <s v="Cost Estimation"/>
    <s v="Steel Design"/>
    <s v="Cost Estimation"/>
    <s v="Cost Estimation"/>
    <s v="Concrete Structures"/>
    <s v="Steel Design"/>
    <s v="Railway Design"/>
    <s v="Geotech"/>
    <s v="Hydraulics"/>
    <n v="3"/>
    <s v="wrong"/>
    <n v="1"/>
    <n v="1"/>
  </r>
  <r>
    <x v="4"/>
    <s v="ERP2712"/>
    <x v="4"/>
    <x v="1"/>
    <n v="75.08"/>
    <x v="1"/>
    <x v="2"/>
    <s v="kimberly24@hotmail.com"/>
    <d v="2023-11-08T00:00:00"/>
    <x v="2"/>
    <s v="No"/>
    <s v="B.Tech"/>
    <d v="1905-07-09T00:00:00"/>
    <d v="1900-01-03T07:12:00"/>
    <d v="1900-01-07T09:36:00"/>
    <x v="4"/>
    <x v="4"/>
    <x v="4"/>
    <s v="AutoCAD"/>
    <s v="MS Project"/>
    <s v="SketchUp"/>
    <s v="STAAD"/>
    <s v="Revit"/>
    <s v="Civil 3D"/>
    <s v="Railway Design"/>
    <s v="Steel Design"/>
    <s v="Concrete Structures"/>
    <s v="Transportation"/>
    <s v="Cost Estimation"/>
    <s v="Cost Estimation"/>
    <s v="Construction Mgmt"/>
    <s v="Geotech"/>
    <s v="Concrete Structures"/>
    <n v="3.6"/>
    <s v="easy"/>
    <m/>
    <m/>
  </r>
  <r>
    <x v="5"/>
    <s v="ERP5117"/>
    <x v="5"/>
    <x v="0"/>
    <n v="116.61"/>
    <x v="1"/>
    <x v="1"/>
    <s v="cameronkimberly@hotmail.com"/>
    <d v="2021-08-18T00:00:00"/>
    <x v="0"/>
    <s v="No"/>
    <s v="B.Sc"/>
    <d v="1905-07-12T00:00:00"/>
    <d v="1900-01-07T19:12:00"/>
    <d v="1900-01-06T19:12:00"/>
    <x v="3"/>
    <x v="1"/>
    <x v="5"/>
    <s v="AutoCAD"/>
    <s v="Civil 3D"/>
    <s v="MS Project"/>
    <s v="Primavera"/>
    <s v="ETABS"/>
    <s v="Civil 3D"/>
    <s v="Steel Design"/>
    <s v="Geotech"/>
    <s v="Transportation"/>
    <s v="Geotech"/>
    <s v="Cost Estimation"/>
    <s v="Concrete Structures"/>
    <s v="Geotech"/>
    <s v="Concrete Structures"/>
    <s v="Cost Estimation"/>
    <n v="2.6"/>
    <s v="form"/>
    <m/>
    <n v="6"/>
  </r>
  <r>
    <x v="6"/>
    <s v="ERP4833"/>
    <x v="6"/>
    <x v="1"/>
    <n v="103.08"/>
    <x v="3"/>
    <x v="2"/>
    <s v="pmartin@mills-robinson.com"/>
    <d v="2025-01-20T00:00:00"/>
    <x v="3"/>
    <s v="No"/>
    <s v="B.Tech"/>
    <d v="1905-07-12T00:00:00"/>
    <d v="1900-01-01T12:00:00"/>
    <d v="1900-01-03T14:24:00"/>
    <x v="0"/>
    <x v="2"/>
    <x v="6"/>
    <s v="Civil 3D"/>
    <s v="Revit"/>
    <s v="Revit"/>
    <s v="Bentley"/>
    <s v="AutoCAD"/>
    <s v="Civil 3D"/>
    <s v="Project Planning"/>
    <s v="Hydraulics"/>
    <s v="Concrete Structures"/>
    <s v="Transportation"/>
    <s v="Steel Design"/>
    <s v="Cost Estimation"/>
    <s v="Hydraulics"/>
    <s v="Construction Mgmt"/>
    <s v="Railway Design"/>
    <n v="1"/>
    <s v="meet"/>
    <n v="2"/>
    <n v="2"/>
  </r>
  <r>
    <x v="7"/>
    <s v="ERP7747"/>
    <x v="7"/>
    <x v="2"/>
    <n v="119.97"/>
    <x v="0"/>
    <x v="1"/>
    <s v="haleysmith@yahoo.com"/>
    <d v="2020-07-15T00:00:00"/>
    <x v="0"/>
    <s v="No"/>
    <s v="B.Tech"/>
    <d v="1905-07-07T00:00:00"/>
    <d v="1900-01-05T02:24:00"/>
    <d v="1900-01-08T02:24:00"/>
    <x v="1"/>
    <x v="0"/>
    <x v="7"/>
    <s v="Civil 3D"/>
    <s v="Bentley"/>
    <s v="Civil 3D"/>
    <s v="Primavera"/>
    <s v="SketchUp"/>
    <s v="Primavera"/>
    <s v="Railway Design"/>
    <s v="Hydraulics"/>
    <s v="Hydraulics"/>
    <s v="Cost Estimation"/>
    <s v="Railway Design"/>
    <s v="Cost Estimation"/>
    <s v="Transportation"/>
    <s v="Hydraulics"/>
    <s v="Concrete Structures"/>
    <n v="2.6"/>
    <s v="avoid"/>
    <n v="10"/>
    <n v="4"/>
  </r>
  <r>
    <x v="8"/>
    <s v="ERP8063"/>
    <x v="8"/>
    <x v="1"/>
    <n v="76.34"/>
    <x v="4"/>
    <x v="1"/>
    <s v="htanner@yahoo.com"/>
    <d v="2024-07-28T00:00:00"/>
    <x v="1"/>
    <s v="Yes"/>
    <s v="B.Tech"/>
    <d v="1905-07-07T00:00:00"/>
    <d v="1900-01-07T07:12:00"/>
    <d v="1900-01-02T02:24:00"/>
    <x v="5"/>
    <x v="5"/>
    <x v="4"/>
    <s v="SketchUp"/>
    <s v="SketchUp"/>
    <s v="Revit"/>
    <s v="AutoCAD"/>
    <s v="AutoCAD"/>
    <s v="Civil 3D"/>
    <s v="Hydraulics"/>
    <s v="Cost Estimation"/>
    <s v="Railway Design"/>
    <s v="Transportation"/>
    <s v="Steel Design"/>
    <s v="Concrete Structures"/>
    <s v="Concrete Structures"/>
    <s v="Construction Mgmt"/>
    <s v="Cost Estimation"/>
    <n v="3.6"/>
    <s v="experience"/>
    <n v="-1"/>
    <n v="6"/>
  </r>
  <r>
    <x v="9"/>
    <s v="ERP9684"/>
    <x v="9"/>
    <x v="1"/>
    <n v="74.17"/>
    <x v="2"/>
    <x v="0"/>
    <s v="brandonrubio@hotmail.com"/>
    <d v="2017-09-04T00:00:00"/>
    <x v="3"/>
    <s v="No"/>
    <s v="B.Sc"/>
    <d v="1905-07-10T00:00:00"/>
    <d v="1900-01-01T09:36:00"/>
    <d v="1900-01-04T12:00:00"/>
    <x v="2"/>
    <x v="2"/>
    <x v="5"/>
    <s v="Revit"/>
    <s v="Civil 3D"/>
    <s v="ETABS"/>
    <s v="Civil 3D"/>
    <s v="MS Project"/>
    <s v="Revit"/>
    <s v="Steel Design"/>
    <s v="Construction Mgmt"/>
    <s v="Cost Estimation"/>
    <s v="Steel Design"/>
    <s v="Project Planning"/>
    <s v="Construction Mgmt"/>
    <s v="Geotech"/>
    <s v="Hydraulics"/>
    <s v="Project Planning"/>
    <n v="3.2"/>
    <s v="manager"/>
    <m/>
    <m/>
  </r>
  <r>
    <x v="10"/>
    <s v="ERP7210"/>
    <x v="10"/>
    <x v="2"/>
    <n v="89.35"/>
    <x v="1"/>
    <x v="1"/>
    <s v="sullivanmatthew@young-allen.com"/>
    <d v="2024-05-12T00:00:00"/>
    <x v="3"/>
    <s v="No"/>
    <s v="B.Tech"/>
    <d v="1905-07-07T00:00:00"/>
    <d v="1900-01-01T02:24:00"/>
    <d v="1900-01-06T14:24:00"/>
    <x v="3"/>
    <x v="0"/>
    <x v="1"/>
    <s v="Revit"/>
    <s v="ETABS"/>
    <s v="ETABS"/>
    <s v="SketchUp"/>
    <s v="STAAD"/>
    <s v="ETABS"/>
    <s v="Transportation"/>
    <s v="Construction Mgmt"/>
    <s v="Geotech"/>
    <s v="Steel Design"/>
    <s v="Transportation"/>
    <s v="Transportation"/>
    <s v="Steel Design"/>
    <s v="Railway Design"/>
    <s v="Steel Design"/>
    <n v="1.8"/>
    <s v="throw"/>
    <m/>
    <m/>
  </r>
  <r>
    <x v="11"/>
    <s v="ERP8414"/>
    <x v="11"/>
    <x v="2"/>
    <n v="118.82"/>
    <x v="0"/>
    <x v="2"/>
    <s v="brian07@porter.com"/>
    <d v="2016-02-13T00:00:00"/>
    <x v="0"/>
    <s v="Yes"/>
    <s v="B.E"/>
    <d v="1905-07-12T00:00:00"/>
    <d v="1900-01-04T09:36:00"/>
    <d v="1900-01-06T21:36:00"/>
    <x v="3"/>
    <x v="3"/>
    <x v="0"/>
    <s v="Revit"/>
    <s v="MS Project"/>
    <s v="SketchUp"/>
    <s v="Revit"/>
    <s v="STAAD"/>
    <s v="Revit"/>
    <s v="Steel Design"/>
    <s v="Hydraulics"/>
    <s v="Construction Mgmt"/>
    <s v="Steel Design"/>
    <s v="Cost Estimation"/>
    <s v="Cost Estimation"/>
    <s v="Geotech"/>
    <s v="Geotech"/>
    <s v="Concrete Structures"/>
    <n v="2.6"/>
    <s v="foreign"/>
    <m/>
    <n v="8"/>
  </r>
  <r>
    <x v="12"/>
    <s v="ERP4788"/>
    <x v="12"/>
    <x v="0"/>
    <n v="94.6"/>
    <x v="3"/>
    <x v="0"/>
    <s v="matthew02@yahoo.com"/>
    <d v="2024-03-04T00:00:00"/>
    <x v="0"/>
    <s v="Yes"/>
    <s v="B.E"/>
    <d v="1905-07-10T00:00:00"/>
    <d v="1900-01-08T07:12:00"/>
    <d v="1900-01-02T02:24:00"/>
    <x v="0"/>
    <x v="5"/>
    <x v="7"/>
    <s v="STAAD"/>
    <s v="Bentley"/>
    <s v="Revit"/>
    <s v="Civil 3D"/>
    <s v="Bentley"/>
    <s v="Primavera"/>
    <s v="Project Planning"/>
    <s v="Geotech"/>
    <s v="Project Planning"/>
    <s v="Geotech"/>
    <s v="Concrete Structures"/>
    <s v="Hydraulics"/>
    <s v="Cost Estimation"/>
    <s v="Steel Design"/>
    <s v="Concrete Structures"/>
    <n v="4"/>
    <s v="exist"/>
    <m/>
    <n v="2"/>
  </r>
  <r>
    <x v="13"/>
    <s v="ERP7335"/>
    <x v="13"/>
    <x v="3"/>
    <n v="83.27"/>
    <x v="3"/>
    <x v="0"/>
    <s v="phall@yahoo.com"/>
    <d v="2020-07-26T00:00:00"/>
    <x v="1"/>
    <s v="No"/>
    <s v="B.E"/>
    <d v="1905-07-12T00:00:00"/>
    <d v="1900-01-06T14:24:00"/>
    <d v="1900-01-06T04:48:00"/>
    <x v="1"/>
    <x v="6"/>
    <x v="7"/>
    <s v="Civil 3D"/>
    <s v="Revit"/>
    <s v="Civil 3D"/>
    <s v="ETABS"/>
    <s v="AutoCAD"/>
    <s v="AutoCAD"/>
    <s v="Transportation"/>
    <s v="Steel Design"/>
    <s v="Steel Design"/>
    <s v="Transportation"/>
    <s v="Hydraulics"/>
    <s v="Construction Mgmt"/>
    <s v="Steel Design"/>
    <s v="Geotech"/>
    <s v="Geotech"/>
    <n v="2.2999999999999998"/>
    <s v="style"/>
    <n v="-3"/>
    <n v="6"/>
  </r>
  <r>
    <x v="14"/>
    <s v="ERP2042"/>
    <x v="14"/>
    <x v="1"/>
    <n v="80.14"/>
    <x v="4"/>
    <x v="0"/>
    <s v="jacksonstephanie@yahoo.com"/>
    <d v="2022-11-21T00:00:00"/>
    <x v="3"/>
    <s v="Yes"/>
    <s v="B.Sc"/>
    <d v="1905-07-10T00:00:00"/>
    <d v="1900-01-09T12:00:00"/>
    <d v="1900-01-06T09:36:00"/>
    <x v="2"/>
    <x v="1"/>
    <x v="5"/>
    <s v="STAAD"/>
    <s v="MS Project"/>
    <s v="MS Project"/>
    <s v="MS Project"/>
    <s v="Civil 3D"/>
    <s v="Revit"/>
    <s v="Project Planning"/>
    <s v="Hydraulics"/>
    <s v="Transportation"/>
    <s v="Concrete Structures"/>
    <s v="Concrete Structures"/>
    <s v="Concrete Structures"/>
    <s v="Railway Design"/>
    <s v="Construction Mgmt"/>
    <s v="Geotech"/>
    <n v="0.2"/>
    <s v="run"/>
    <m/>
    <n v="8"/>
  </r>
  <r>
    <x v="15"/>
    <s v="ERP8373"/>
    <x v="15"/>
    <x v="3"/>
    <n v="82.19"/>
    <x v="0"/>
    <x v="2"/>
    <s v="smithmackenzie@ferguson.biz"/>
    <d v="2021-03-21T00:00:00"/>
    <x v="3"/>
    <s v="No"/>
    <s v="B.Tech"/>
    <d v="1905-07-09T00:00:00"/>
    <d v="1900-01-12T12:00:00"/>
    <d v="1900-01-06T19:12:00"/>
    <x v="2"/>
    <x v="3"/>
    <x v="7"/>
    <s v="Revit"/>
    <s v="ETABS"/>
    <s v="Bentley"/>
    <s v="Civil 3D"/>
    <s v="Bentley"/>
    <s v="ETABS"/>
    <s v="Project Planning"/>
    <s v="Geotech"/>
    <s v="Hydraulics"/>
    <s v="Hydraulics"/>
    <s v="Project Planning"/>
    <s v="Steel Design"/>
    <s v="Construction Mgmt"/>
    <s v="Steel Design"/>
    <s v="Construction Mgmt"/>
    <n v="3.1"/>
    <s v="personal"/>
    <m/>
    <n v="6"/>
  </r>
  <r>
    <x v="16"/>
    <s v="ERP4480"/>
    <x v="16"/>
    <x v="0"/>
    <n v="56.95"/>
    <x v="2"/>
    <x v="2"/>
    <s v="chansteven@yahoo.com"/>
    <d v="2022-01-30T00:00:00"/>
    <x v="3"/>
    <s v="Yes"/>
    <s v="B.Sc"/>
    <d v="1905-07-12T00:00:00"/>
    <d v="1900-01-10T04:48:00"/>
    <d v="1900-01-03T21:36:00"/>
    <x v="2"/>
    <x v="4"/>
    <x v="8"/>
    <s v="AutoCAD"/>
    <s v="Primavera"/>
    <s v="Bentley"/>
    <s v="STAAD"/>
    <s v="ETABS"/>
    <s v="Primavera"/>
    <s v="Project Planning"/>
    <s v="Cost Estimation"/>
    <s v="Transportation"/>
    <s v="Cost Estimation"/>
    <s v="Concrete Structures"/>
    <s v="Geotech"/>
    <s v="Railway Design"/>
    <s v="Construction Mgmt"/>
    <s v="Transportation"/>
    <n v="1.8"/>
    <s v="attack"/>
    <n v="-3"/>
    <n v="8"/>
  </r>
  <r>
    <x v="17"/>
    <s v="ERP5870"/>
    <x v="17"/>
    <x v="3"/>
    <n v="113.02"/>
    <x v="0"/>
    <x v="1"/>
    <s v="uwhite@hotmail.com"/>
    <d v="2018-01-29T00:00:00"/>
    <x v="2"/>
    <s v="No"/>
    <s v="B.Sc"/>
    <d v="1905-07-07T00:00:00"/>
    <d v="1900-01-13T19:12:00"/>
    <d v="1900-01-07T00:00:00"/>
    <x v="6"/>
    <x v="6"/>
    <x v="1"/>
    <s v="SketchUp"/>
    <s v="Revit"/>
    <s v="ETABS"/>
    <s v="Bentley"/>
    <s v="Civil 3D"/>
    <s v="MS Project"/>
    <s v="Project Planning"/>
    <s v="Cost Estimation"/>
    <s v="Construction Mgmt"/>
    <s v="Transportation"/>
    <s v="Cost Estimation"/>
    <s v="Concrete Structures"/>
    <s v="Transportation"/>
    <s v="Concrete Structures"/>
    <s v="Cost Estimation"/>
    <n v="3.9"/>
    <s v="former"/>
    <m/>
    <n v="2"/>
  </r>
  <r>
    <x v="18"/>
    <s v="ERP3625"/>
    <x v="18"/>
    <x v="0"/>
    <n v="70.349999999999994"/>
    <x v="4"/>
    <x v="3"/>
    <s v="umills@hotmail.com"/>
    <d v="2022-08-18T00:00:00"/>
    <x v="0"/>
    <s v="No"/>
    <s v="B.E"/>
    <d v="1905-07-07T00:00:00"/>
    <d v="1900-01-10T07:12:00"/>
    <d v="1900-01-04T21:36:00"/>
    <x v="1"/>
    <x v="7"/>
    <x v="3"/>
    <s v="Primavera"/>
    <s v="Revit"/>
    <s v="Civil 3D"/>
    <s v="Primavera"/>
    <s v="Revit"/>
    <s v="STAAD"/>
    <s v="Geotech"/>
    <s v="Concrete Structures"/>
    <s v="Hydraulics"/>
    <s v="Hydraulics"/>
    <s v="Steel Design"/>
    <s v="Geotech"/>
    <s v="Concrete Structures"/>
    <s v="Geotech"/>
    <s v="Hydraulics"/>
    <n v="2.2000000000000002"/>
    <s v="fall"/>
    <n v="3"/>
    <n v="14"/>
  </r>
  <r>
    <x v="19"/>
    <s v="ERP2589"/>
    <x v="19"/>
    <x v="0"/>
    <n v="33.520000000000003"/>
    <x v="4"/>
    <x v="0"/>
    <s v="cooperdavid@gmail.com"/>
    <d v="2015-10-06T00:00:00"/>
    <x v="1"/>
    <s v="No"/>
    <s v="B.Sc"/>
    <d v="1905-07-10T00:00:00"/>
    <d v="1900-01-09T19:12:00"/>
    <d v="1900-01-07T19:12:00"/>
    <x v="3"/>
    <x v="6"/>
    <x v="2"/>
    <s v="ETABS"/>
    <s v="STAAD"/>
    <s v="Civil 3D"/>
    <s v="Revit"/>
    <s v="Primavera"/>
    <s v="SketchUp"/>
    <s v="Steel Design"/>
    <s v="Hydraulics"/>
    <s v="Construction Mgmt"/>
    <s v="Concrete Structures"/>
    <s v="Transportation"/>
    <s v="Concrete Structures"/>
    <s v="Construction Mgmt"/>
    <s v="Concrete Structures"/>
    <s v="Construction Mgmt"/>
    <n v="3.1"/>
    <s v="fall"/>
    <m/>
    <m/>
  </r>
  <r>
    <x v="20"/>
    <s v="ERP8883"/>
    <x v="20"/>
    <x v="0"/>
    <n v="84"/>
    <x v="2"/>
    <x v="3"/>
    <s v="madison57@adams-rivas.com"/>
    <d v="2025-01-16T00:00:00"/>
    <x v="0"/>
    <s v="Yes"/>
    <s v="B.E"/>
    <d v="1905-07-12T00:00:00"/>
    <d v="1900-01-09T00:00:00"/>
    <d v="1900-01-03T09:36:00"/>
    <x v="3"/>
    <x v="4"/>
    <x v="1"/>
    <s v="MS Project"/>
    <s v="MS Project"/>
    <s v="STAAD"/>
    <s v="STAAD"/>
    <s v="SketchUp"/>
    <s v="MS Project"/>
    <s v="Geotech"/>
    <s v="Transportation"/>
    <s v="Cost Estimation"/>
    <s v="Cost Estimation"/>
    <s v="Construction Mgmt"/>
    <s v="Transportation"/>
    <s v="Railway Design"/>
    <s v="Hydraulics"/>
    <s v="Hydraulics"/>
    <n v="1.6"/>
    <s v="security"/>
    <n v="-3"/>
    <m/>
  </r>
  <r>
    <x v="21"/>
    <s v="ERP4092"/>
    <x v="21"/>
    <x v="3"/>
    <n v="113.03"/>
    <x v="4"/>
    <x v="1"/>
    <s v="denisebeck@hotmail.com"/>
    <d v="2022-02-27T00:00:00"/>
    <x v="3"/>
    <s v="No"/>
    <s v="B.Tech"/>
    <d v="1905-07-12T00:00:00"/>
    <d v="1900-01-03T21:36:00"/>
    <d v="1900-01-02T12:00:00"/>
    <x v="7"/>
    <x v="0"/>
    <x v="7"/>
    <s v="Primavera"/>
    <s v="Bentley"/>
    <s v="MS Project"/>
    <s v="Bentley"/>
    <s v="Civil 3D"/>
    <s v="Bentley"/>
    <s v="Transportation"/>
    <s v="Hydraulics"/>
    <s v="Railway Design"/>
    <s v="Transportation"/>
    <s v="Transportation"/>
    <s v="Railway Design"/>
    <s v="Cost Estimation"/>
    <s v="Steel Design"/>
    <s v="Railway Design"/>
    <n v="2.2999999999999998"/>
    <s v="computer"/>
    <n v="4"/>
    <n v="13"/>
  </r>
  <r>
    <x v="22"/>
    <s v="ERP2749"/>
    <x v="22"/>
    <x v="1"/>
    <n v="56.6"/>
    <x v="4"/>
    <x v="1"/>
    <s v="jonathanleon@ritter.net"/>
    <d v="2021-04-26T00:00:00"/>
    <x v="2"/>
    <s v="Yes"/>
    <s v="B.Sc"/>
    <d v="1905-07-12T00:00:00"/>
    <d v="1900-01-05T07:12:00"/>
    <d v="1899-12-31T07:12:00"/>
    <x v="6"/>
    <x v="0"/>
    <x v="3"/>
    <s v="Revit"/>
    <s v="STAAD"/>
    <s v="Revit"/>
    <s v="STAAD"/>
    <s v="SketchUp"/>
    <s v="MS Project"/>
    <s v="Railway Design"/>
    <s v="Cost Estimation"/>
    <s v="Cost Estimation"/>
    <s v="Transportation"/>
    <s v="Construction Mgmt"/>
    <s v="Construction Mgmt"/>
    <s v="Geotech"/>
    <s v="Hydraulics"/>
    <s v="Cost Estimation"/>
    <n v="3.5"/>
    <s v="purpose"/>
    <m/>
    <m/>
  </r>
  <r>
    <x v="23"/>
    <s v="ERP7594"/>
    <x v="23"/>
    <x v="2"/>
    <n v="61.26"/>
    <x v="1"/>
    <x v="0"/>
    <s v="elizabethfarley@bradshaw.info"/>
    <d v="2019-08-19T00:00:00"/>
    <x v="1"/>
    <s v="Yes"/>
    <s v="B.Tech"/>
    <d v="1905-07-07T00:00:00"/>
    <d v="1900-01-02T12:00:00"/>
    <d v="1900-01-03T09:36:00"/>
    <x v="8"/>
    <x v="4"/>
    <x v="7"/>
    <s v="Revit"/>
    <s v="Revit"/>
    <s v="AutoCAD"/>
    <s v="Civil 3D"/>
    <s v="SketchUp"/>
    <s v="SketchUp"/>
    <s v="Cost Estimation"/>
    <s v="Steel Design"/>
    <s v="Concrete Structures"/>
    <s v="Transportation"/>
    <s v="Geotech"/>
    <s v="Steel Design"/>
    <s v="Project Planning"/>
    <s v="Project Planning"/>
    <s v="Transportation"/>
    <n v="2.9"/>
    <s v="dog"/>
    <m/>
    <m/>
  </r>
  <r>
    <x v="24"/>
    <s v="ERP2891"/>
    <x v="24"/>
    <x v="3"/>
    <n v="39.770000000000003"/>
    <x v="0"/>
    <x v="3"/>
    <s v="fgould@frey-moran.com"/>
    <d v="2016-06-14T00:00:00"/>
    <x v="3"/>
    <s v="Yes"/>
    <s v="B.Tech"/>
    <d v="1905-07-10T00:00:00"/>
    <d v="1900-01-09T19:12:00"/>
    <d v="1900-01-04T19:12:00"/>
    <x v="6"/>
    <x v="8"/>
    <x v="1"/>
    <s v="STAAD"/>
    <s v="Revit"/>
    <s v="SketchUp"/>
    <s v="AutoCAD"/>
    <s v="AutoCAD"/>
    <s v="Bentley"/>
    <s v="Project Planning"/>
    <s v="Concrete Structures"/>
    <s v="Steel Design"/>
    <s v="Steel Design"/>
    <s v="Transportation"/>
    <s v="Construction Mgmt"/>
    <s v="Construction Mgmt"/>
    <s v="Concrete Structures"/>
    <s v="Transportation"/>
    <n v="0.9"/>
    <s v="skin"/>
    <n v="-3"/>
    <m/>
  </r>
  <r>
    <x v="25"/>
    <s v="ERP3935"/>
    <x v="25"/>
    <x v="2"/>
    <n v="50.74"/>
    <x v="0"/>
    <x v="2"/>
    <s v="cassandra88@yahoo.com"/>
    <d v="2015-08-10T00:00:00"/>
    <x v="2"/>
    <s v="No"/>
    <s v="B.E"/>
    <d v="1905-07-07T00:00:00"/>
    <d v="1900-01-06T09:36:00"/>
    <d v="1900-01-02T14:24:00"/>
    <x v="0"/>
    <x v="3"/>
    <x v="4"/>
    <s v="Bentley"/>
    <s v="MS Project"/>
    <s v="Civil 3D"/>
    <s v="ETABS"/>
    <s v="Revit"/>
    <s v="Revit"/>
    <s v="Railway Design"/>
    <s v="Transportation"/>
    <s v="Hydraulics"/>
    <s v="Hydraulics"/>
    <s v="Project Planning"/>
    <s v="Construction Mgmt"/>
    <s v="Railway Design"/>
    <s v="Concrete Structures"/>
    <s v="Railway Design"/>
    <n v="3.2"/>
    <s v="idea"/>
    <m/>
    <m/>
  </r>
  <r>
    <x v="26"/>
    <s v="ERP8853"/>
    <x v="26"/>
    <x v="3"/>
    <n v="93.05"/>
    <x v="3"/>
    <x v="2"/>
    <s v="mwilliams@gmail.com"/>
    <d v="2018-09-20T00:00:00"/>
    <x v="3"/>
    <s v="Yes"/>
    <s v="B.E"/>
    <d v="1905-07-07T00:00:00"/>
    <d v="1900-01-10T16:48:00"/>
    <d v="1900-01-04T04:48:00"/>
    <x v="7"/>
    <x v="6"/>
    <x v="2"/>
    <s v="Civil 3D"/>
    <s v="AutoCAD"/>
    <s v="STAAD"/>
    <s v="Bentley"/>
    <s v="Primavera"/>
    <s v="Primavera"/>
    <s v="Geotech"/>
    <s v="Concrete Structures"/>
    <s v="Steel Design"/>
    <s v="Concrete Structures"/>
    <s v="Project Planning"/>
    <s v="Steel Design"/>
    <s v="Hydraulics"/>
    <s v="Cost Estimation"/>
    <s v="Cost Estimation"/>
    <n v="1.1000000000000001"/>
    <s v="hope"/>
    <m/>
    <m/>
  </r>
  <r>
    <x v="27"/>
    <s v="ERP3245"/>
    <x v="27"/>
    <x v="1"/>
    <n v="93.31"/>
    <x v="3"/>
    <x v="3"/>
    <s v="mchristensen@yahoo.com"/>
    <d v="2019-12-28T00:00:00"/>
    <x v="3"/>
    <s v="Yes"/>
    <s v="B.Tech"/>
    <d v="1905-07-10T00:00:00"/>
    <d v="1899-12-31T16:48:00"/>
    <d v="1900-01-07T04:48:00"/>
    <x v="6"/>
    <x v="3"/>
    <x v="3"/>
    <s v="Bentley"/>
    <s v="ETABS"/>
    <s v="Bentley"/>
    <s v="Revit"/>
    <s v="Primavera"/>
    <s v="Revit"/>
    <s v="Railway Design"/>
    <s v="Hydraulics"/>
    <s v="Project Planning"/>
    <s v="Concrete Structures"/>
    <s v="Geotech"/>
    <s v="Transportation"/>
    <s v="Project Planning"/>
    <s v="Railway Design"/>
    <s v="Steel Design"/>
    <n v="3.7"/>
    <s v="decision"/>
    <m/>
    <m/>
  </r>
  <r>
    <x v="28"/>
    <s v="ERP7381"/>
    <x v="28"/>
    <x v="2"/>
    <n v="30.57"/>
    <x v="4"/>
    <x v="2"/>
    <s v="connieterrell@yahoo.com"/>
    <d v="2019-07-08T00:00:00"/>
    <x v="1"/>
    <s v="No"/>
    <s v="B.E"/>
    <d v="1905-07-09T00:00:00"/>
    <d v="1900-01-11T00:00:00"/>
    <d v="1900-01-08T00:00:00"/>
    <x v="3"/>
    <x v="2"/>
    <x v="4"/>
    <s v="Revit"/>
    <s v="Civil 3D"/>
    <s v="SketchUp"/>
    <s v="MS Project"/>
    <s v="Revit"/>
    <s v="Civil 3D"/>
    <s v="Project Planning"/>
    <s v="Geotech"/>
    <s v="Concrete Structures"/>
    <s v="Steel Design"/>
    <s v="Cost Estimation"/>
    <s v="Geotech"/>
    <s v="Cost Estimation"/>
    <s v="Railway Design"/>
    <s v="Construction Mgmt"/>
    <n v="0.2"/>
    <s v="knowledge"/>
    <m/>
    <m/>
  </r>
  <r>
    <x v="29"/>
    <s v="ERP3355"/>
    <x v="29"/>
    <x v="3"/>
    <n v="109.75"/>
    <x v="1"/>
    <x v="3"/>
    <s v="khayes@hernandez-armstrong.com"/>
    <d v="2016-07-19T00:00:00"/>
    <x v="2"/>
    <s v="No"/>
    <s v="B.Sc"/>
    <d v="1905-07-12T00:00:00"/>
    <d v="1900-01-09T02:24:00"/>
    <d v="1899-12-30T21:36:00"/>
    <x v="8"/>
    <x v="8"/>
    <x v="1"/>
    <s v="SketchUp"/>
    <s v="AutoCAD"/>
    <s v="Primavera"/>
    <s v="Revit"/>
    <s v="Primavera"/>
    <s v="Revit"/>
    <s v="Concrete Structures"/>
    <s v="Transportation"/>
    <s v="Construction Mgmt"/>
    <s v="Transportation"/>
    <s v="Concrete Structures"/>
    <s v="Transportation"/>
    <s v="Construction Mgmt"/>
    <s v="Hydraulics"/>
    <s v="Project Planning"/>
    <n v="2.9"/>
    <s v="heart"/>
    <m/>
    <m/>
  </r>
  <r>
    <x v="30"/>
    <s v="ERP8961"/>
    <x v="30"/>
    <x v="3"/>
    <n v="45.5"/>
    <x v="0"/>
    <x v="3"/>
    <s v="randallashley@hayes.org"/>
    <d v="2018-10-21T00:00:00"/>
    <x v="2"/>
    <s v="Yes"/>
    <s v="B.Tech"/>
    <d v="1905-07-12T00:00:00"/>
    <d v="1900-01-12T16:48:00"/>
    <d v="1900-01-05T00:00:00"/>
    <x v="5"/>
    <x v="6"/>
    <x v="2"/>
    <s v="SketchUp"/>
    <s v="Civil 3D"/>
    <s v="Revit"/>
    <s v="AutoCAD"/>
    <s v="Primavera"/>
    <s v="SketchUp"/>
    <s v="Construction Mgmt"/>
    <s v="Hydraulics"/>
    <s v="Cost Estimation"/>
    <s v="Steel Design"/>
    <s v="Construction Mgmt"/>
    <s v="Geotech"/>
    <s v="Transportation"/>
    <s v="Steel Design"/>
    <s v="Cost Estimation"/>
    <n v="0.4"/>
    <s v="establish"/>
    <m/>
    <n v="2"/>
  </r>
  <r>
    <x v="31"/>
    <s v="ERP7759"/>
    <x v="31"/>
    <x v="1"/>
    <n v="92.52"/>
    <x v="4"/>
    <x v="2"/>
    <s v="ashley29@martinez-williams.org"/>
    <d v="2018-07-25T00:00:00"/>
    <x v="2"/>
    <s v="No"/>
    <s v="B.Tech"/>
    <s v="NA"/>
    <d v="1900-01-01T16:48:00"/>
    <d v="1900-01-01T19:12:00"/>
    <x v="8"/>
    <x v="5"/>
    <x v="3"/>
    <s v="Civil 3D"/>
    <s v="Revit"/>
    <s v="Bentley"/>
    <s v="Civil 3D"/>
    <s v="Revit"/>
    <s v="AutoCAD"/>
    <s v="Project Planning"/>
    <s v="Concrete Structures"/>
    <s v="Cost Estimation"/>
    <s v="Hydraulics"/>
    <s v="Construction Mgmt"/>
    <s v="Construction Mgmt"/>
    <s v="Geotech"/>
    <s v="Project Planning"/>
    <s v="Construction Mgmt"/>
    <n v="1.6"/>
    <s v="happy"/>
    <n v="4"/>
    <n v="14"/>
  </r>
  <r>
    <x v="32"/>
    <s v="ERP2017"/>
    <x v="32"/>
    <x v="1"/>
    <n v="114.51"/>
    <x v="1"/>
    <x v="2"/>
    <s v="john49@wilson-cox.com"/>
    <d v="2015-11-25T00:00:00"/>
    <x v="1"/>
    <s v="No"/>
    <s v="B.Tech"/>
    <d v="1905-07-09T00:00:00"/>
    <d v="1900-01-04T21:36:00"/>
    <d v="1899-12-31T14:24:00"/>
    <x v="8"/>
    <x v="3"/>
    <x v="6"/>
    <s v="MS Project"/>
    <s v="STAAD"/>
    <s v="MS Project"/>
    <s v="Primavera"/>
    <s v="Revit"/>
    <s v="Revit"/>
    <s v="Geotech"/>
    <s v="Construction Mgmt"/>
    <s v="Transportation"/>
    <s v="Steel Design"/>
    <s v="Geotech"/>
    <s v="Transportation"/>
    <s v="Transportation"/>
    <s v="Geotech"/>
    <s v="Hydraulics"/>
    <n v="1.3"/>
    <s v="probably"/>
    <m/>
    <n v="8"/>
  </r>
  <r>
    <x v="33"/>
    <s v="ERP8361"/>
    <x v="33"/>
    <x v="2"/>
    <n v="110.85"/>
    <x v="1"/>
    <x v="3"/>
    <s v="pcooper@deleon.biz"/>
    <d v="2016-07-08T00:00:00"/>
    <x v="1"/>
    <s v="Yes"/>
    <s v="B.E"/>
    <d v="1905-07-10T00:00:00"/>
    <d v="1900-01-04T16:48:00"/>
    <d v="1900-01-06T12:00:00"/>
    <x v="1"/>
    <x v="4"/>
    <x v="1"/>
    <s v="Bentley"/>
    <s v="ETABS"/>
    <s v="Primavera"/>
    <s v="AutoCAD"/>
    <s v="SketchUp"/>
    <s v="Primavera"/>
    <s v="Construction Mgmt"/>
    <s v="Hydraulics"/>
    <s v="Hydraulics"/>
    <s v="Railway Design"/>
    <s v="Concrete Structures"/>
    <s v="Construction Mgmt"/>
    <s v="Construction Mgmt"/>
    <s v="Project Planning"/>
    <s v="Cost Estimation"/>
    <n v="2.7"/>
    <s v="forget"/>
    <n v="1"/>
    <n v="4"/>
  </r>
  <r>
    <x v="34"/>
    <s v="ERP5810"/>
    <x v="34"/>
    <x v="3"/>
    <n v="80.17"/>
    <x v="2"/>
    <x v="1"/>
    <s v="esoto@allen-gonzalez.org"/>
    <d v="2019-02-13T00:00:00"/>
    <x v="2"/>
    <s v="No"/>
    <s v="B.Sc"/>
    <d v="1905-07-07T00:00:00"/>
    <d v="1900-01-12T02:24:00"/>
    <d v="1900-01-02T09:36:00"/>
    <x v="7"/>
    <x v="1"/>
    <x v="0"/>
    <s v="MS Project"/>
    <s v="SketchUp"/>
    <s v="MS Project"/>
    <s v="STAAD"/>
    <s v="Bentley"/>
    <s v="Bentley"/>
    <s v="Steel Design"/>
    <s v="Construction Mgmt"/>
    <s v="Project Planning"/>
    <s v="Railway Design"/>
    <s v="Steel Design"/>
    <s v="Transportation"/>
    <s v="Project Planning"/>
    <s v="Project Planning"/>
    <s v="Project Planning"/>
    <n v="1.8"/>
    <s v="after"/>
    <n v="0"/>
    <n v="2"/>
  </r>
  <r>
    <x v="35"/>
    <s v="ERP1641"/>
    <x v="35"/>
    <x v="2"/>
    <n v="51.2"/>
    <x v="4"/>
    <x v="0"/>
    <s v="langelizabeth@yahoo.com"/>
    <d v="2025-06-05T00:00:00"/>
    <x v="0"/>
    <s v="Yes"/>
    <s v="B.E"/>
    <d v="1905-07-09T00:00:00"/>
    <d v="1900-01-01T12:00:00"/>
    <d v="1900-01-05T09:36:00"/>
    <x v="7"/>
    <x v="8"/>
    <x v="2"/>
    <s v="Primavera"/>
    <s v="STAAD"/>
    <s v="Revit"/>
    <s v="MS Project"/>
    <s v="STAAD"/>
    <s v="STAAD"/>
    <s v="Hydraulics"/>
    <s v="Concrete Structures"/>
    <s v="Hydraulics"/>
    <s v="Transportation"/>
    <s v="Cost Estimation"/>
    <s v="Hydraulics"/>
    <s v="Cost Estimation"/>
    <s v="Geotech"/>
    <s v="Cost Estimation"/>
    <n v="1.2"/>
    <s v="national"/>
    <n v="-2"/>
    <n v="10"/>
  </r>
  <r>
    <x v="36"/>
    <s v="ERP1424"/>
    <x v="36"/>
    <x v="0"/>
    <n v="36.5"/>
    <x v="2"/>
    <x v="3"/>
    <s v="emily36@hotmail.com"/>
    <d v="2021-03-06T00:00:00"/>
    <x v="2"/>
    <s v="Yes"/>
    <s v="B.E"/>
    <d v="1905-07-10T00:00:00"/>
    <d v="1900-01-12T02:24:00"/>
    <d v="1900-01-08T04:48:00"/>
    <x v="8"/>
    <x v="4"/>
    <x v="8"/>
    <s v="STAAD"/>
    <s v="Bentley"/>
    <s v="Revit"/>
    <s v="AutoCAD"/>
    <s v="Bentley"/>
    <s v="ETABS"/>
    <s v="Hydraulics"/>
    <s v="Hydraulics"/>
    <s v="Steel Design"/>
    <s v="Hydraulics"/>
    <s v="Geotech"/>
    <s v="Transportation"/>
    <s v="Concrete Structures"/>
    <s v="Hydraulics"/>
    <s v="Geotech"/>
    <n v="0.3"/>
    <s v="sense"/>
    <m/>
    <n v="13"/>
  </r>
  <r>
    <x v="37"/>
    <s v="ERP4861"/>
    <x v="37"/>
    <x v="1"/>
    <n v="47.33"/>
    <x v="3"/>
    <x v="2"/>
    <s v="swood@browning.com"/>
    <d v="2015-09-15T00:00:00"/>
    <x v="0"/>
    <s v="Yes"/>
    <s v="B.E"/>
    <s v="NA"/>
    <d v="1900-01-05T00:00:00"/>
    <d v="1899-12-30T14:24:00"/>
    <x v="1"/>
    <x v="8"/>
    <x v="1"/>
    <s v="MS Project"/>
    <s v="SketchUp"/>
    <s v="Primavera"/>
    <s v="Revit"/>
    <s v="ETABS"/>
    <s v="Civil 3D"/>
    <s v="Project Planning"/>
    <s v="Transportation"/>
    <s v="Geotech"/>
    <s v="Geotech"/>
    <s v="Hydraulics"/>
    <s v="Project Planning"/>
    <s v="Construction Mgmt"/>
    <s v="Construction Mgmt"/>
    <s v="Construction Mgmt"/>
    <n v="2"/>
    <s v="really"/>
    <n v="-2"/>
    <n v="8"/>
  </r>
  <r>
    <x v="38"/>
    <s v="ERP2359"/>
    <x v="38"/>
    <x v="0"/>
    <n v="86.27"/>
    <x v="0"/>
    <x v="1"/>
    <s v="anita55@powers-strickland.info"/>
    <d v="2016-11-18T00:00:00"/>
    <x v="1"/>
    <s v="No"/>
    <s v="B.Tech"/>
    <d v="1905-07-09T00:00:00"/>
    <d v="1900-01-10T16:48:00"/>
    <d v="1900-01-01T12:00:00"/>
    <x v="8"/>
    <x v="0"/>
    <x v="1"/>
    <s v="ETABS"/>
    <s v="Primavera"/>
    <s v="ETABS"/>
    <s v="SketchUp"/>
    <s v="Primavera"/>
    <s v="SketchUp"/>
    <s v="Concrete Structures"/>
    <s v="Steel Design"/>
    <s v="Geotech"/>
    <s v="Construction Mgmt"/>
    <s v="Railway Design"/>
    <s v="Steel Design"/>
    <s v="Steel Design"/>
    <s v="Construction Mgmt"/>
    <s v="Construction Mgmt"/>
    <n v="0.3"/>
    <s v="red"/>
    <m/>
    <n v="20"/>
  </r>
  <r>
    <x v="39"/>
    <s v="ERP1905"/>
    <x v="39"/>
    <x v="0"/>
    <n v="33.18"/>
    <x v="4"/>
    <x v="1"/>
    <s v="tiffanyhernandez@parrish-mason.net"/>
    <d v="2023-08-30T00:00:00"/>
    <x v="2"/>
    <s v="No"/>
    <s v="B.Sc"/>
    <d v="1905-07-07T00:00:00"/>
    <d v="1900-01-01T09:36:00"/>
    <d v="1900-01-01T02:24:00"/>
    <x v="3"/>
    <x v="2"/>
    <x v="2"/>
    <s v="STAAD"/>
    <s v="STAAD"/>
    <s v="MS Project"/>
    <s v="MS Project"/>
    <s v="AutoCAD"/>
    <s v="AutoCAD"/>
    <s v="Railway Design"/>
    <s v="Construction Mgmt"/>
    <s v="Concrete Structures"/>
    <s v="Geotech"/>
    <s v="Concrete Structures"/>
    <s v="Construction Mgmt"/>
    <s v="Transportation"/>
    <s v="Concrete Structures"/>
    <s v="Railway Design"/>
    <n v="3.9"/>
    <s v="give"/>
    <n v="1"/>
    <n v="2"/>
  </r>
  <r>
    <x v="40"/>
    <s v="ERP8611"/>
    <x v="40"/>
    <x v="1"/>
    <n v="101.45"/>
    <x v="3"/>
    <x v="1"/>
    <s v="lindalogan@hotmail.com"/>
    <d v="2020-10-11T00:00:00"/>
    <x v="0"/>
    <s v="Yes"/>
    <s v="B.E"/>
    <d v="1905-07-07T00:00:00"/>
    <d v="1900-01-12T14:24:00"/>
    <d v="1899-12-30T21:36:00"/>
    <x v="2"/>
    <x v="7"/>
    <x v="8"/>
    <s v="Primavera"/>
    <s v="MS Project"/>
    <s v="Civil 3D"/>
    <s v="Primavera"/>
    <s v="Revit"/>
    <s v="ETABS"/>
    <s v="Cost Estimation"/>
    <s v="Cost Estimation"/>
    <s v="Hydraulics"/>
    <s v="Hydraulics"/>
    <s v="Project Planning"/>
    <s v="Construction Mgmt"/>
    <s v="Geotech"/>
    <s v="Construction Mgmt"/>
    <s v="Project Planning"/>
    <n v="3"/>
    <s v="eat"/>
    <m/>
    <n v="4"/>
  </r>
  <r>
    <x v="41"/>
    <s v="ERP8704"/>
    <x v="41"/>
    <x v="3"/>
    <n v="112.75"/>
    <x v="1"/>
    <x v="1"/>
    <s v="arthurrandolph@gmail.com"/>
    <d v="2021-11-13T00:00:00"/>
    <x v="2"/>
    <s v="No"/>
    <s v="B.E"/>
    <s v="NA"/>
    <d v="1900-01-05T14:24:00"/>
    <d v="1899-12-30T07:12:00"/>
    <x v="0"/>
    <x v="5"/>
    <x v="6"/>
    <s v="Bentley"/>
    <s v="AutoCAD"/>
    <s v="MS Project"/>
    <s v="SketchUp"/>
    <s v="Primavera"/>
    <s v="Bentley"/>
    <s v="Transportation"/>
    <s v="Project Planning"/>
    <s v="Geotech"/>
    <s v="Concrete Structures"/>
    <s v="Project Planning"/>
    <s v="Railway Design"/>
    <s v="Geotech"/>
    <s v="Construction Mgmt"/>
    <s v="Concrete Structures"/>
    <n v="0.3"/>
    <s v="music"/>
    <n v="2"/>
    <n v="1"/>
  </r>
  <r>
    <x v="42"/>
    <s v="ERP6835"/>
    <x v="42"/>
    <x v="2"/>
    <n v="47.12"/>
    <x v="1"/>
    <x v="1"/>
    <s v="tyoung@poole-oliver.org"/>
    <d v="2022-05-17T00:00:00"/>
    <x v="2"/>
    <s v="Yes"/>
    <s v="B.Tech"/>
    <d v="1905-07-09T00:00:00"/>
    <d v="1900-01-09T07:12:00"/>
    <d v="1900-01-01T09:36:00"/>
    <x v="7"/>
    <x v="0"/>
    <x v="4"/>
    <s v="MS Project"/>
    <s v="STAAD"/>
    <s v="SketchUp"/>
    <s v="STAAD"/>
    <s v="SketchUp"/>
    <s v="MS Project"/>
    <s v="Hydraulics"/>
    <s v="Railway Design"/>
    <s v="Hydraulics"/>
    <s v="Geotech"/>
    <s v="Concrete Structures"/>
    <s v="Concrete Structures"/>
    <s v="Geotech"/>
    <s v="Construction Mgmt"/>
    <s v="Steel Design"/>
    <n v="0.9"/>
    <s v="help"/>
    <m/>
    <n v="10"/>
  </r>
  <r>
    <x v="43"/>
    <s v="ERP7218"/>
    <x v="43"/>
    <x v="1"/>
    <n v="84.75"/>
    <x v="3"/>
    <x v="2"/>
    <s v="anthony99@hotmail.com"/>
    <d v="2015-07-20T00:00:00"/>
    <x v="2"/>
    <s v="Yes"/>
    <s v="B.E"/>
    <s v="NA"/>
    <d v="1900-01-09T02:24:00"/>
    <d v="1900-01-01T19:12:00"/>
    <x v="2"/>
    <x v="1"/>
    <x v="6"/>
    <s v="SketchUp"/>
    <s v="Revit"/>
    <s v="Primavera"/>
    <s v="ETABS"/>
    <s v="ETABS"/>
    <s v="Revit"/>
    <s v="Cost Estimation"/>
    <s v="Steel Design"/>
    <s v="Hydraulics"/>
    <s v="Geotech"/>
    <s v="Cost Estimation"/>
    <s v="Railway Design"/>
    <s v="Construction Mgmt"/>
    <s v="Steel Design"/>
    <s v="Project Planning"/>
    <n v="1.9"/>
    <s v="southern"/>
    <n v="5"/>
    <n v="8"/>
  </r>
  <r>
    <x v="44"/>
    <s v="ERP9321"/>
    <x v="44"/>
    <x v="3"/>
    <n v="54.42"/>
    <x v="2"/>
    <x v="1"/>
    <s v="mccarthyanthony@hotmail.com"/>
    <d v="2016-10-12T00:00:00"/>
    <x v="0"/>
    <s v="Yes"/>
    <s v="B.E"/>
    <s v="NA"/>
    <d v="1900-01-07T14:24:00"/>
    <d v="1900-01-08T14:24:00"/>
    <x v="7"/>
    <x v="3"/>
    <x v="1"/>
    <s v="ETABS"/>
    <s v="MS Project"/>
    <s v="AutoCAD"/>
    <s v="AutoCAD"/>
    <s v="Primavera"/>
    <s v="AutoCAD"/>
    <s v="Cost Estimation"/>
    <s v="Steel Design"/>
    <s v="Steel Design"/>
    <s v="Railway Design"/>
    <s v="Concrete Structures"/>
    <s v="Concrete Structures"/>
    <s v="Construction Mgmt"/>
    <s v="Construction Mgmt"/>
    <s v="Steel Design"/>
    <n v="2.1"/>
    <s v="middle"/>
    <m/>
    <n v="5"/>
  </r>
  <r>
    <x v="45"/>
    <s v="ERP9563"/>
    <x v="45"/>
    <x v="0"/>
    <n v="82.69"/>
    <x v="1"/>
    <x v="3"/>
    <s v="oevans@miller.com"/>
    <d v="2017-07-10T00:00:00"/>
    <x v="1"/>
    <s v="No"/>
    <s v="B.Sc"/>
    <d v="1905-07-12T00:00:00"/>
    <d v="1900-01-02T19:12:00"/>
    <d v="1900-01-03T19:12:00"/>
    <x v="0"/>
    <x v="5"/>
    <x v="1"/>
    <s v="AutoCAD"/>
    <s v="Primavera"/>
    <s v="Civil 3D"/>
    <s v="Primavera"/>
    <s v="STAAD"/>
    <s v="Civil 3D"/>
    <s v="Hydraulics"/>
    <s v="Concrete Structures"/>
    <s v="Hydraulics"/>
    <s v="Railway Design"/>
    <s v="Geotech"/>
    <s v="Hydraulics"/>
    <s v="Cost Estimation"/>
    <s v="Steel Design"/>
    <s v="Hydraulics"/>
    <n v="0.1"/>
    <s v="free"/>
    <n v="0"/>
    <n v="5"/>
  </r>
  <r>
    <x v="46"/>
    <s v="ERP2145"/>
    <x v="46"/>
    <x v="1"/>
    <n v="96.11"/>
    <x v="1"/>
    <x v="0"/>
    <s v="james47@yahoo.com"/>
    <d v="2022-11-01T00:00:00"/>
    <x v="3"/>
    <s v="No"/>
    <s v="B.Tech"/>
    <d v="1905-07-10T00:00:00"/>
    <d v="1900-01-03T16:48:00"/>
    <d v="1900-01-04T09:36:00"/>
    <x v="1"/>
    <x v="6"/>
    <x v="3"/>
    <s v="AutoCAD"/>
    <s v="AutoCAD"/>
    <s v="Civil 3D"/>
    <s v="MS Project"/>
    <s v="Bentley"/>
    <s v="SketchUp"/>
    <s v="Cost Estimation"/>
    <s v="Cost Estimation"/>
    <s v="Cost Estimation"/>
    <s v="Project Planning"/>
    <s v="Transportation"/>
    <s v="Steel Design"/>
    <s v="Geotech"/>
    <s v="Hydraulics"/>
    <s v="Transportation"/>
    <n v="3.4"/>
    <s v="safe"/>
    <m/>
    <n v="7"/>
  </r>
  <r>
    <x v="47"/>
    <s v="ERP3373"/>
    <x v="47"/>
    <x v="3"/>
    <n v="116.6"/>
    <x v="1"/>
    <x v="1"/>
    <s v="tiffanyallen@chen-jones.com"/>
    <d v="2018-10-01T00:00:00"/>
    <x v="0"/>
    <s v="Yes"/>
    <s v="B.Tech"/>
    <d v="1905-07-10T00:00:00"/>
    <d v="1900-01-08T21:36:00"/>
    <d v="1900-01-02T21:36:00"/>
    <x v="0"/>
    <x v="7"/>
    <x v="1"/>
    <s v="Civil 3D"/>
    <s v="SketchUp"/>
    <s v="ETABS"/>
    <s v="Primavera"/>
    <s v="STAAD"/>
    <s v="MS Project"/>
    <s v="Project Planning"/>
    <s v="Hydraulics"/>
    <s v="Geotech"/>
    <s v="Construction Mgmt"/>
    <s v="Cost Estimation"/>
    <s v="Transportation"/>
    <s v="Cost Estimation"/>
    <s v="Project Planning"/>
    <s v="Railway Design"/>
    <n v="0.8"/>
    <s v="more"/>
    <m/>
    <n v="5"/>
  </r>
  <r>
    <x v="48"/>
    <s v="ERP8557"/>
    <x v="48"/>
    <x v="2"/>
    <n v="101.27"/>
    <x v="0"/>
    <x v="0"/>
    <s v="laurastevens@brown.biz"/>
    <d v="2018-06-16T00:00:00"/>
    <x v="3"/>
    <s v="No"/>
    <s v="B.Sc"/>
    <d v="1905-07-07T00:00:00"/>
    <d v="1900-01-05T19:12:00"/>
    <d v="1899-12-30T14:24:00"/>
    <x v="2"/>
    <x v="5"/>
    <x v="6"/>
    <s v="Revit"/>
    <s v="AutoCAD"/>
    <s v="SketchUp"/>
    <s v="ETABS"/>
    <s v="MS Project"/>
    <s v="Primavera"/>
    <s v="Construction Mgmt"/>
    <s v="Railway Design"/>
    <s v="Steel Design"/>
    <s v="Transportation"/>
    <s v="Hydraulics"/>
    <s v="Project Planning"/>
    <s v="Concrete Structures"/>
    <s v="Geotech"/>
    <s v="Concrete Structures"/>
    <n v="3.9"/>
    <s v="land"/>
    <m/>
    <n v="8"/>
  </r>
  <r>
    <x v="49"/>
    <s v="ERP8587"/>
    <x v="49"/>
    <x v="2"/>
    <n v="54.65"/>
    <x v="0"/>
    <x v="3"/>
    <s v="brian39@brown-watkins.com"/>
    <d v="2018-05-03T00:00:00"/>
    <x v="3"/>
    <s v="No"/>
    <s v="B.Sc"/>
    <s v="NA"/>
    <d v="1900-01-03T12:00:00"/>
    <d v="1900-01-07T00:00:00"/>
    <x v="5"/>
    <x v="3"/>
    <x v="3"/>
    <s v="MS Project"/>
    <s v="Civil 3D"/>
    <s v="Revit"/>
    <s v="AutoCAD"/>
    <s v="SketchUp"/>
    <s v="Revit"/>
    <s v="Steel Design"/>
    <s v="Hydraulics"/>
    <s v="Construction Mgmt"/>
    <s v="Hydraulics"/>
    <s v="Construction Mgmt"/>
    <s v="Railway Design"/>
    <s v="Concrete Structures"/>
    <s v="Project Planning"/>
    <s v="Construction Mgmt"/>
    <n v="1"/>
    <s v="difficult"/>
    <m/>
    <m/>
  </r>
  <r>
    <x v="50"/>
    <s v="ERP6924"/>
    <x v="50"/>
    <x v="2"/>
    <n v="37.700000000000003"/>
    <x v="4"/>
    <x v="2"/>
    <s v="roy62@yahoo.com"/>
    <d v="2025-06-04T00:00:00"/>
    <x v="0"/>
    <s v="Yes"/>
    <s v="B.Tech"/>
    <d v="1905-07-07T00:00:00"/>
    <d v="1900-01-08T07:12:00"/>
    <d v="1900-01-06T00:00:00"/>
    <x v="3"/>
    <x v="5"/>
    <x v="0"/>
    <s v="ETABS"/>
    <s v="ETABS"/>
    <s v="Bentley"/>
    <s v="Primavera"/>
    <s v="Bentley"/>
    <s v="Primavera"/>
    <s v="Geotech"/>
    <s v="Concrete Structures"/>
    <s v="Steel Design"/>
    <s v="Concrete Structures"/>
    <s v="Geotech"/>
    <s v="Steel Design"/>
    <s v="Construction Mgmt"/>
    <s v="Railway Design"/>
    <s v="Construction Mgmt"/>
    <n v="1.3"/>
    <s v="defense"/>
    <m/>
    <n v="3"/>
  </r>
  <r>
    <x v="51"/>
    <s v="ERP7577"/>
    <x v="51"/>
    <x v="1"/>
    <n v="96.83"/>
    <x v="0"/>
    <x v="2"/>
    <s v="sarah61@gmail.com"/>
    <d v="2021-04-27T00:00:00"/>
    <x v="2"/>
    <s v="Yes"/>
    <s v="B.Sc"/>
    <d v="1905-07-12T00:00:00"/>
    <d v="1900-01-11T19:12:00"/>
    <d v="1900-01-07T07:12:00"/>
    <x v="7"/>
    <x v="6"/>
    <x v="2"/>
    <s v="Primavera"/>
    <s v="Civil 3D"/>
    <s v="Civil 3D"/>
    <s v="Bentley"/>
    <s v="AutoCAD"/>
    <s v="AutoCAD"/>
    <s v="Railway Design"/>
    <s v="Cost Estimation"/>
    <s v="Project Planning"/>
    <s v="Construction Mgmt"/>
    <s v="Geotech"/>
    <s v="Project Planning"/>
    <s v="Geotech"/>
    <s v="Railway Design"/>
    <s v="Railway Design"/>
    <n v="2.5"/>
    <s v="hear"/>
    <m/>
    <n v="2"/>
  </r>
  <r>
    <x v="52"/>
    <s v="ERP9993"/>
    <x v="52"/>
    <x v="2"/>
    <n v="114.93"/>
    <x v="3"/>
    <x v="2"/>
    <s v="acoleman@yahoo.com"/>
    <d v="2022-12-10T00:00:00"/>
    <x v="1"/>
    <s v="Yes"/>
    <s v="B.Tech"/>
    <d v="1905-07-12T00:00:00"/>
    <d v="1900-01-12T02:24:00"/>
    <d v="1900-01-07T00:00:00"/>
    <x v="7"/>
    <x v="2"/>
    <x v="0"/>
    <s v="MS Project"/>
    <s v="AutoCAD"/>
    <s v="Civil 3D"/>
    <s v="Primavera"/>
    <s v="Revit"/>
    <s v="Civil 3D"/>
    <s v="Transportation"/>
    <s v="Railway Design"/>
    <s v="Steel Design"/>
    <s v="Concrete Structures"/>
    <s v="Cost Estimation"/>
    <s v="Geotech"/>
    <s v="Steel Design"/>
    <s v="Steel Design"/>
    <s v="Geotech"/>
    <n v="1.9"/>
    <s v="staff"/>
    <m/>
    <n v="4"/>
  </r>
  <r>
    <x v="53"/>
    <s v="ERP3476"/>
    <x v="53"/>
    <x v="2"/>
    <n v="72.87"/>
    <x v="1"/>
    <x v="0"/>
    <s v="cvargas@frank.biz"/>
    <d v="2023-11-30T00:00:00"/>
    <x v="0"/>
    <s v="Yes"/>
    <s v="B.E"/>
    <s v="NA"/>
    <d v="1900-01-11T14:24:00"/>
    <d v="1899-12-31T19:12:00"/>
    <x v="8"/>
    <x v="3"/>
    <x v="3"/>
    <s v="ETABS"/>
    <s v="SketchUp"/>
    <s v="Bentley"/>
    <s v="ETABS"/>
    <s v="Primavera"/>
    <s v="AutoCAD"/>
    <s v="Railway Design"/>
    <s v="Transportation"/>
    <s v="Cost Estimation"/>
    <s v="Transportation"/>
    <s v="Construction Mgmt"/>
    <s v="Geotech"/>
    <s v="Concrete Structures"/>
    <s v="Cost Estimation"/>
    <s v="Hydraulics"/>
    <n v="1.2"/>
    <s v="seat"/>
    <n v="0"/>
    <n v="3"/>
  </r>
  <r>
    <x v="54"/>
    <s v="ERP1760"/>
    <x v="54"/>
    <x v="2"/>
    <n v="78.040000000000006"/>
    <x v="2"/>
    <x v="2"/>
    <s v="eedwards@harrison.biz"/>
    <d v="2021-10-24T00:00:00"/>
    <x v="3"/>
    <s v="Yes"/>
    <s v="B.E"/>
    <d v="1905-07-10T00:00:00"/>
    <d v="1900-01-01T14:24:00"/>
    <d v="1900-01-05T19:12:00"/>
    <x v="5"/>
    <x v="4"/>
    <x v="5"/>
    <s v="ETABS"/>
    <s v="AutoCAD"/>
    <s v="MS Project"/>
    <s v="Civil 3D"/>
    <s v="MS Project"/>
    <s v="STAAD"/>
    <s v="Steel Design"/>
    <s v="Hydraulics"/>
    <s v="Steel Design"/>
    <s v="Project Planning"/>
    <s v="Hydraulics"/>
    <s v="Hydraulics"/>
    <s v="Geotech"/>
    <s v="Railway Design"/>
    <s v="Geotech"/>
    <n v="1.3"/>
    <s v="son"/>
    <m/>
    <n v="3"/>
  </r>
  <r>
    <x v="55"/>
    <s v="ERP3995"/>
    <x v="55"/>
    <x v="2"/>
    <n v="114.42"/>
    <x v="1"/>
    <x v="3"/>
    <s v="samantha79@salazar.com"/>
    <d v="2019-03-20T00:00:00"/>
    <x v="0"/>
    <s v="Yes"/>
    <s v="B.Sc"/>
    <d v="1905-07-10T00:00:00"/>
    <d v="1900-01-04T14:24:00"/>
    <d v="1900-01-04T14:24:00"/>
    <x v="3"/>
    <x v="5"/>
    <x v="2"/>
    <s v="Revit"/>
    <s v="STAAD"/>
    <s v="ETABS"/>
    <s v="AutoCAD"/>
    <s v="Civil 3D"/>
    <s v="Bentley"/>
    <s v="Construction Mgmt"/>
    <s v="Transportation"/>
    <s v="Hydraulics"/>
    <s v="Steel Design"/>
    <s v="Concrete Structures"/>
    <s v="Construction Mgmt"/>
    <s v="Construction Mgmt"/>
    <s v="Concrete Structures"/>
    <s v="Construction Mgmt"/>
    <n v="0.4"/>
    <s v="show"/>
    <m/>
    <m/>
  </r>
  <r>
    <x v="56"/>
    <s v="ERP1909"/>
    <x v="56"/>
    <x v="2"/>
    <n v="53.62"/>
    <x v="1"/>
    <x v="2"/>
    <s v="pamela71@gmail.com"/>
    <d v="2018-03-29T00:00:00"/>
    <x v="2"/>
    <s v="No"/>
    <s v="B.E"/>
    <d v="1905-07-12T00:00:00"/>
    <d v="1900-01-05T02:24:00"/>
    <d v="1900-01-08T07:12:00"/>
    <x v="8"/>
    <x v="0"/>
    <x v="1"/>
    <s v="Revit"/>
    <s v="Bentley"/>
    <s v="MS Project"/>
    <s v="STAAD"/>
    <s v="AutoCAD"/>
    <s v="Revit"/>
    <s v="Hydraulics"/>
    <s v="Geotech"/>
    <s v="Railway Design"/>
    <s v="Cost Estimation"/>
    <s v="Project Planning"/>
    <s v="Steel Design"/>
    <s v="Transportation"/>
    <s v="Geotech"/>
    <s v="Cost Estimation"/>
    <n v="3.9"/>
    <s v="later"/>
    <m/>
    <n v="3"/>
  </r>
  <r>
    <x v="57"/>
    <s v="ERP3436"/>
    <x v="57"/>
    <x v="0"/>
    <n v="32.020000000000003"/>
    <x v="2"/>
    <x v="2"/>
    <s v="nicole66@yahoo.com"/>
    <d v="2019-02-01T00:00:00"/>
    <x v="2"/>
    <s v="No"/>
    <s v="B.Sc"/>
    <d v="1905-07-12T00:00:00"/>
    <d v="1900-01-06T09:36:00"/>
    <d v="1899-12-30T09:36:00"/>
    <x v="7"/>
    <x v="7"/>
    <x v="1"/>
    <s v="Civil 3D"/>
    <s v="MS Project"/>
    <s v="Bentley"/>
    <s v="AutoCAD"/>
    <s v="SketchUp"/>
    <s v="Primavera"/>
    <s v="Project Planning"/>
    <s v="Steel Design"/>
    <s v="Hydraulics"/>
    <s v="Hydraulics"/>
    <s v="Geotech"/>
    <s v="Project Planning"/>
    <s v="Transportation"/>
    <s v="Railway Design"/>
    <s v="Railway Design"/>
    <n v="1.2"/>
    <s v="night"/>
    <m/>
    <m/>
  </r>
  <r>
    <x v="58"/>
    <s v="ERP7590"/>
    <x v="58"/>
    <x v="2"/>
    <n v="45.28"/>
    <x v="0"/>
    <x v="0"/>
    <s v="enelson@underwood.com"/>
    <d v="2024-12-08T00:00:00"/>
    <x v="1"/>
    <s v="Yes"/>
    <s v="B.Tech"/>
    <d v="1905-07-10T00:00:00"/>
    <d v="1900-01-06T00:00:00"/>
    <d v="1900-01-05T04:48:00"/>
    <x v="5"/>
    <x v="4"/>
    <x v="6"/>
    <s v="SketchUp"/>
    <s v="ETABS"/>
    <s v="STAAD"/>
    <s v="ETABS"/>
    <s v="AutoCAD"/>
    <s v="STAAD"/>
    <s v="Cost Estimation"/>
    <s v="Geotech"/>
    <s v="Concrete Structures"/>
    <s v="Railway Design"/>
    <s v="Steel Design"/>
    <s v="Steel Design"/>
    <s v="Hydraulics"/>
    <s v="Transportation"/>
    <s v="Steel Design"/>
    <n v="3.2"/>
    <s v="home"/>
    <m/>
    <n v="3"/>
  </r>
  <r>
    <x v="59"/>
    <s v="ERP8366"/>
    <x v="59"/>
    <x v="3"/>
    <n v="96.86"/>
    <x v="4"/>
    <x v="1"/>
    <s v="daviskayla@campbell-rios.com"/>
    <d v="2023-10-19T00:00:00"/>
    <x v="0"/>
    <s v="Yes"/>
    <s v="B.Tech"/>
    <d v="1905-07-07T00:00:00"/>
    <d v="1900-01-03T02:24:00"/>
    <d v="1900-01-03T19:12:00"/>
    <x v="5"/>
    <x v="7"/>
    <x v="8"/>
    <s v="Bentley"/>
    <s v="SketchUp"/>
    <s v="AutoCAD"/>
    <s v="Revit"/>
    <s v="AutoCAD"/>
    <s v="STAAD"/>
    <s v="Cost Estimation"/>
    <s v="Construction Mgmt"/>
    <s v="Project Planning"/>
    <s v="Transportation"/>
    <s v="Cost Estimation"/>
    <s v="Hydraulics"/>
    <s v="Geotech"/>
    <s v="Construction Mgmt"/>
    <s v="Cost Estimation"/>
    <n v="3.1"/>
    <s v="since"/>
    <m/>
    <n v="6"/>
  </r>
  <r>
    <x v="60"/>
    <s v="ERP1338"/>
    <x v="60"/>
    <x v="3"/>
    <d v="1900-03-29T03:36:00"/>
    <x v="3"/>
    <x v="1"/>
    <s v="frankmike@robinson-vazquez.org"/>
    <d v="2023-07-02T00:00:00"/>
    <x v="3"/>
    <s v="Yes"/>
    <s v="B.Tech"/>
    <d v="1905-07-12T00:00:00"/>
    <d v="1900-01-01T19:12:00"/>
    <d v="1900-01-05T21:36:00"/>
    <x v="4"/>
    <x v="5"/>
    <x v="7"/>
    <s v="STAAD"/>
    <s v="Primavera"/>
    <s v="Primavera"/>
    <s v="SketchUp"/>
    <s v="Bentley"/>
    <s v="Bentley"/>
    <s v="Railway Design"/>
    <s v="Concrete Structures"/>
    <s v="Railway Design"/>
    <s v="Hydraulics"/>
    <s v="Hydraulics"/>
    <s v="Transportation"/>
    <s v="Steel Design"/>
    <s v="Cost Estimation"/>
    <s v="Transportation"/>
    <d v="1900-01-01T04:48:00"/>
    <s v="response"/>
    <m/>
    <n v="7"/>
  </r>
  <r>
    <x v="61"/>
    <s v="ERP3700"/>
    <x v="61"/>
    <x v="3"/>
    <n v="61.72"/>
    <x v="3"/>
    <x v="1"/>
    <s v="gregoryday@gmail.com"/>
    <d v="2022-05-28T00:00:00"/>
    <x v="3"/>
    <s v="Yes"/>
    <s v="B.Tech"/>
    <s v="NA"/>
    <d v="1900-01-03T04:48:00"/>
    <d v="1900-01-05T09:36:00"/>
    <x v="1"/>
    <x v="7"/>
    <x v="8"/>
    <s v="MS Project"/>
    <s v="Primavera"/>
    <s v="AutoCAD"/>
    <s v="ETABS"/>
    <s v="Primavera"/>
    <s v="Primavera"/>
    <s v="Cost Estimation"/>
    <s v="Cost Estimation"/>
    <s v="Railway Design"/>
    <s v="Concrete Structures"/>
    <s v="Hydraulics"/>
    <s v="Hydraulics"/>
    <s v="Construction Mgmt"/>
    <s v="Transportation"/>
    <s v="Steel Design"/>
    <n v="2.2000000000000002"/>
    <s v="join"/>
    <n v="1"/>
    <n v="1"/>
  </r>
  <r>
    <x v="62"/>
    <s v="ERP6913"/>
    <x v="62"/>
    <x v="0"/>
    <n v="84.54"/>
    <x v="4"/>
    <x v="0"/>
    <s v="utaylor@stokes.com"/>
    <d v="2020-06-03T00:00:00"/>
    <x v="0"/>
    <s v="No"/>
    <s v="B.E"/>
    <s v="NA"/>
    <d v="1900-01-01T14:24:00"/>
    <d v="1900-01-03T00:00:00"/>
    <x v="5"/>
    <x v="0"/>
    <x v="3"/>
    <s v="STAAD"/>
    <s v="SketchUp"/>
    <s v="SketchUp"/>
    <s v="Civil 3D"/>
    <s v="Primavera"/>
    <s v="MS Project"/>
    <s v="Steel Design"/>
    <s v="Concrete Structures"/>
    <s v="Railway Design"/>
    <s v="Transportation"/>
    <s v="Transportation"/>
    <s v="Transportation"/>
    <s v="Railway Design"/>
    <s v="Cost Estimation"/>
    <s v="Geotech"/>
    <n v="2.2000000000000002"/>
    <s v="machine"/>
    <m/>
    <m/>
  </r>
  <r>
    <x v="63"/>
    <s v="ERP7395"/>
    <x v="63"/>
    <x v="0"/>
    <n v="34.04"/>
    <x v="1"/>
    <x v="2"/>
    <s v="ochase@hotmail.com"/>
    <d v="2025-05-02T00:00:00"/>
    <x v="0"/>
    <s v="No"/>
    <s v="B.E"/>
    <d v="1905-07-09T00:00:00"/>
    <d v="1900-01-03T04:48:00"/>
    <d v="1900-01-05T00:00:00"/>
    <x v="4"/>
    <x v="1"/>
    <x v="2"/>
    <s v="MS Project"/>
    <s v="MS Project"/>
    <s v="Primavera"/>
    <s v="Civil 3D"/>
    <s v="STAAD"/>
    <s v="AutoCAD"/>
    <s v="Cost Estimation"/>
    <s v="Geotech"/>
    <s v="Cost Estimation"/>
    <s v="Hydraulics"/>
    <s v="Transportation"/>
    <s v="Concrete Structures"/>
    <s v="Steel Design"/>
    <s v="Steel Design"/>
    <s v="Hydraulics"/>
    <n v="2.8"/>
    <s v="artist"/>
    <m/>
    <n v="6"/>
  </r>
  <r>
    <x v="64"/>
    <s v="ERP7012"/>
    <x v="64"/>
    <x v="2"/>
    <n v="31.59"/>
    <x v="2"/>
    <x v="3"/>
    <s v="mosleyjoseph@robbins.com"/>
    <d v="2016-11-22T00:00:00"/>
    <x v="3"/>
    <s v="Yes"/>
    <s v="B.Sc"/>
    <s v="NA"/>
    <d v="1900-01-01T12:00:00"/>
    <d v="1900-01-07T00:00:00"/>
    <x v="8"/>
    <x v="0"/>
    <x v="4"/>
    <s v="Primavera"/>
    <s v="AutoCAD"/>
    <s v="MS Project"/>
    <s v="Revit"/>
    <s v="AutoCAD"/>
    <s v="Civil 3D"/>
    <s v="Construction Mgmt"/>
    <s v="Construction Mgmt"/>
    <s v="Construction Mgmt"/>
    <s v="Geotech"/>
    <s v="Project Planning"/>
    <s v="Concrete Structures"/>
    <s v="Hydraulics"/>
    <s v="Concrete Structures"/>
    <s v="Hydraulics"/>
    <n v="2.2000000000000002"/>
    <s v="minute"/>
    <m/>
    <m/>
  </r>
  <r>
    <x v="65"/>
    <s v="ERP5179"/>
    <x v="65"/>
    <x v="2"/>
    <n v="103.4"/>
    <x v="1"/>
    <x v="2"/>
    <s v="hsuarez@esparza.com"/>
    <d v="2025-03-22T00:00:00"/>
    <x v="0"/>
    <s v="No"/>
    <s v="B.E"/>
    <d v="1905-07-12T00:00:00"/>
    <d v="1900-01-10T12:00:00"/>
    <d v="1900-01-03T19:12:00"/>
    <x v="6"/>
    <x v="1"/>
    <x v="1"/>
    <s v="Primavera"/>
    <s v="Primavera"/>
    <s v="Civil 3D"/>
    <s v="Bentley"/>
    <s v="SketchUp"/>
    <s v="Primavera"/>
    <s v="Transportation"/>
    <s v="Hydraulics"/>
    <s v="Project Planning"/>
    <s v="Concrete Structures"/>
    <s v="Cost Estimation"/>
    <s v="Hydraulics"/>
    <s v="Steel Design"/>
    <s v="Steel Design"/>
    <s v="Steel Design"/>
    <n v="0.4"/>
    <s v="read"/>
    <m/>
    <m/>
  </r>
  <r>
    <x v="66"/>
    <s v="ERP4064"/>
    <x v="66"/>
    <x v="3"/>
    <n v="54.93"/>
    <x v="2"/>
    <x v="2"/>
    <s v="michelle56@bernard.com"/>
    <d v="2020-07-17T00:00:00"/>
    <x v="2"/>
    <s v="No"/>
    <s v="B.Tech"/>
    <d v="1905-07-09T00:00:00"/>
    <d v="1900-01-08T21:36:00"/>
    <d v="1900-01-01T00:00:00"/>
    <x v="7"/>
    <x v="0"/>
    <x v="5"/>
    <s v="Primavera"/>
    <s v="ETABS"/>
    <s v="MS Project"/>
    <s v="AutoCAD"/>
    <s v="ETABS"/>
    <s v="Civil 3D"/>
    <s v="Railway Design"/>
    <s v="Hydraulics"/>
    <s v="Hydraulics"/>
    <s v="Hydraulics"/>
    <s v="Cost Estimation"/>
    <s v="Hydraulics"/>
    <s v="Steel Design"/>
    <s v="Concrete Structures"/>
    <s v="Geotech"/>
    <n v="1.5"/>
    <s v="exactly"/>
    <m/>
    <m/>
  </r>
  <r>
    <x v="67"/>
    <s v="ERP8037"/>
    <x v="67"/>
    <x v="0"/>
    <n v="118.54"/>
    <x v="3"/>
    <x v="3"/>
    <s v="brendan53@stone-pitts.org"/>
    <d v="2022-12-03T00:00:00"/>
    <x v="1"/>
    <s v="No"/>
    <s v="B.Tech"/>
    <s v="NA"/>
    <d v="1900-01-04T21:36:00"/>
    <d v="1900-01-02T14:24:00"/>
    <x v="4"/>
    <x v="5"/>
    <x v="8"/>
    <s v="Civil 3D"/>
    <s v="SketchUp"/>
    <s v="SketchUp"/>
    <s v="ETABS"/>
    <s v="SketchUp"/>
    <s v="Bentley"/>
    <s v="Geotech"/>
    <s v="Railway Design"/>
    <s v="Construction Mgmt"/>
    <s v="Construction Mgmt"/>
    <s v="Cost Estimation"/>
    <s v="Geotech"/>
    <s v="Hydraulics"/>
    <s v="Transportation"/>
    <s v="Construction Mgmt"/>
    <n v="1.1000000000000001"/>
    <s v="from"/>
    <m/>
    <m/>
  </r>
  <r>
    <x v="68"/>
    <s v="ERP7758"/>
    <x v="68"/>
    <x v="2"/>
    <n v="84.6"/>
    <x v="4"/>
    <x v="3"/>
    <s v="davisjames@hall.com"/>
    <d v="2021-03-08T00:00:00"/>
    <x v="2"/>
    <s v="No"/>
    <s v="B.E"/>
    <d v="1905-07-10T00:00:00"/>
    <d v="1900-01-01T21:36:00"/>
    <d v="1900-01-08T12:00:00"/>
    <x v="2"/>
    <x v="0"/>
    <x v="8"/>
    <s v="Civil 3D"/>
    <s v="SketchUp"/>
    <s v="MS Project"/>
    <s v="AutoCAD"/>
    <s v="Bentley"/>
    <s v="Bentley"/>
    <s v="Concrete Structures"/>
    <s v="Steel Design"/>
    <s v="Cost Estimation"/>
    <s v="Concrete Structures"/>
    <s v="Construction Mgmt"/>
    <s v="Steel Design"/>
    <s v="Concrete Structures"/>
    <s v="Hydraulics"/>
    <s v="Railway Design"/>
    <n v="3.4"/>
    <s v="inside"/>
    <m/>
    <m/>
  </r>
  <r>
    <x v="69"/>
    <s v="ERP7135"/>
    <x v="69"/>
    <x v="0"/>
    <n v="74.040000000000006"/>
    <x v="1"/>
    <x v="2"/>
    <s v="amandacarrillo@roberts-brewer.com"/>
    <d v="2018-09-18T00:00:00"/>
    <x v="0"/>
    <s v="Yes"/>
    <s v="B.E"/>
    <d v="1905-07-09T00:00:00"/>
    <d v="1900-01-12T09:36:00"/>
    <d v="1899-12-30T16:48:00"/>
    <x v="2"/>
    <x v="7"/>
    <x v="0"/>
    <s v="AutoCAD"/>
    <s v="ETABS"/>
    <s v="SketchUp"/>
    <s v="Revit"/>
    <s v="ETABS"/>
    <s v="ETABS"/>
    <s v="Transportation"/>
    <s v="Steel Design"/>
    <s v="Transportation"/>
    <s v="Geotech"/>
    <s v="Steel Design"/>
    <s v="Railway Design"/>
    <s v="Railway Design"/>
    <s v="Railway Design"/>
    <s v="Cost Estimation"/>
    <n v="1.2"/>
    <s v="listen"/>
    <m/>
    <m/>
  </r>
  <r>
    <x v="70"/>
    <s v="ERP5351"/>
    <x v="70"/>
    <x v="0"/>
    <n v="39.4"/>
    <x v="0"/>
    <x v="3"/>
    <s v="johnsonstephen@johnson.com"/>
    <d v="2018-12-03T00:00:00"/>
    <x v="3"/>
    <s v="No"/>
    <s v="B.Sc"/>
    <s v="NA"/>
    <d v="1900-01-09T00:00:00"/>
    <d v="1900-01-06T09:36:00"/>
    <x v="6"/>
    <x v="5"/>
    <x v="7"/>
    <s v="ETABS"/>
    <s v="Civil 3D"/>
    <s v="SketchUp"/>
    <s v="Revit"/>
    <s v="SketchUp"/>
    <s v="STAAD"/>
    <s v="Railway Design"/>
    <s v="Hydraulics"/>
    <s v="Project Planning"/>
    <s v="Project Planning"/>
    <s v="Cost Estimation"/>
    <s v="Cost Estimation"/>
    <s v="Transportation"/>
    <s v="Geotech"/>
    <s v="Railway Design"/>
    <n v="1.6"/>
    <s v="set"/>
    <m/>
    <m/>
  </r>
  <r>
    <x v="71"/>
    <s v="ERP2254"/>
    <x v="71"/>
    <x v="3"/>
    <n v="76.22"/>
    <x v="2"/>
    <x v="0"/>
    <s v="xgay@moore.com"/>
    <d v="2015-11-03T00:00:00"/>
    <x v="1"/>
    <s v="Yes"/>
    <s v="B.Sc"/>
    <d v="1905-07-12T00:00:00"/>
    <d v="1900-01-06T07:12:00"/>
    <d v="1900-01-02T02:24:00"/>
    <x v="6"/>
    <x v="1"/>
    <x v="5"/>
    <s v="Revit"/>
    <s v="Bentley"/>
    <s v="ETABS"/>
    <s v="Primavera"/>
    <s v="Bentley"/>
    <s v="STAAD"/>
    <s v="Transportation"/>
    <s v="Project Planning"/>
    <s v="Hydraulics"/>
    <s v="Cost Estimation"/>
    <s v="Hydraulics"/>
    <s v="Transportation"/>
    <s v="Cost Estimation"/>
    <s v="Cost Estimation"/>
    <s v="Steel Design"/>
    <n v="0.3"/>
    <s v="within"/>
    <m/>
    <m/>
  </r>
  <r>
    <x v="72"/>
    <s v="ERP3773"/>
    <x v="72"/>
    <x v="0"/>
    <n v="54.86"/>
    <x v="3"/>
    <x v="0"/>
    <s v="gregory06@cantrell.com"/>
    <d v="2020-06-18T00:00:00"/>
    <x v="1"/>
    <s v="No"/>
    <s v="B.Sc"/>
    <d v="1905-07-12T00:00:00"/>
    <d v="1900-01-13T21:36:00"/>
    <d v="1900-01-07T04:48:00"/>
    <x v="1"/>
    <x v="3"/>
    <x v="1"/>
    <s v="Bentley"/>
    <s v="AutoCAD"/>
    <s v="MS Project"/>
    <s v="Primavera"/>
    <s v="AutoCAD"/>
    <s v="ETABS"/>
    <s v="Concrete Structures"/>
    <s v="Project Planning"/>
    <s v="Hydraulics"/>
    <s v="Concrete Structures"/>
    <s v="Cost Estimation"/>
    <s v="Transportation"/>
    <s v="Steel Design"/>
    <s v="Railway Design"/>
    <s v="Construction Mgmt"/>
    <n v="0.2"/>
    <s v="believe"/>
    <m/>
    <m/>
  </r>
  <r>
    <x v="73"/>
    <s v="ERP7078"/>
    <x v="73"/>
    <x v="0"/>
    <n v="64.08"/>
    <x v="4"/>
    <x v="0"/>
    <s v="donald82@scott.info"/>
    <d v="2022-10-22T00:00:00"/>
    <x v="1"/>
    <s v="No"/>
    <s v="B.Sc"/>
    <s v="NA"/>
    <d v="1900-01-04T19:12:00"/>
    <d v="1900-01-05T02:24:00"/>
    <x v="2"/>
    <x v="8"/>
    <x v="8"/>
    <s v="AutoCAD"/>
    <s v="SketchUp"/>
    <s v="STAAD"/>
    <s v="ETABS"/>
    <s v="Bentley"/>
    <s v="Bentley"/>
    <s v="Transportation"/>
    <s v="Construction Mgmt"/>
    <s v="Steel Design"/>
    <s v="Geotech"/>
    <s v="Cost Estimation"/>
    <s v="Cost Estimation"/>
    <s v="Transportation"/>
    <s v="Steel Design"/>
    <s v="Construction Mgmt"/>
    <n v="1.9"/>
    <s v="memory"/>
    <m/>
    <m/>
  </r>
  <r>
    <x v="74"/>
    <s v="ERP4235"/>
    <x v="74"/>
    <x v="0"/>
    <n v="38.369999999999997"/>
    <x v="2"/>
    <x v="0"/>
    <s v="garzachristine@yahoo.com"/>
    <d v="2020-12-09T00:00:00"/>
    <x v="3"/>
    <s v="Yes"/>
    <s v="B.Tech"/>
    <d v="1905-07-07T00:00:00"/>
    <d v="1900-01-08T07:12:00"/>
    <d v="1900-01-01T00:00:00"/>
    <x v="7"/>
    <x v="4"/>
    <x v="6"/>
    <s v="AutoCAD"/>
    <s v="AutoCAD"/>
    <s v="MS Project"/>
    <s v="Civil 3D"/>
    <s v="Revit"/>
    <s v="Bentley"/>
    <s v="Hydraulics"/>
    <s v="Hydraulics"/>
    <s v="Steel Design"/>
    <s v="Project Planning"/>
    <s v="Construction Mgmt"/>
    <s v="Railway Design"/>
    <s v="Project Planning"/>
    <s v="Geotech"/>
    <s v="Railway Design"/>
    <n v="3.6"/>
    <s v="could"/>
    <m/>
    <m/>
  </r>
  <r>
    <x v="75"/>
    <s v="ERP7749"/>
    <x v="75"/>
    <x v="1"/>
    <n v="95.82"/>
    <x v="1"/>
    <x v="3"/>
    <s v="ksandoval@yahoo.com"/>
    <d v="2023-07-29T00:00:00"/>
    <x v="0"/>
    <s v="No"/>
    <s v="B.Sc"/>
    <d v="1905-07-10T00:00:00"/>
    <d v="1900-01-03T21:36:00"/>
    <d v="1900-01-03T21:36:00"/>
    <x v="1"/>
    <x v="6"/>
    <x v="0"/>
    <s v="Civil 3D"/>
    <s v="SketchUp"/>
    <s v="Bentley"/>
    <s v="Revit"/>
    <s v="Revit"/>
    <s v="Bentley"/>
    <s v="Railway Design"/>
    <s v="Concrete Structures"/>
    <s v="Project Planning"/>
    <s v="Railway Design"/>
    <s v="Concrete Structures"/>
    <s v="Geotech"/>
    <s v="Project Planning"/>
    <s v="Hydraulics"/>
    <s v="Project Planning"/>
    <n v="1.7"/>
    <s v="painting"/>
    <m/>
    <m/>
  </r>
  <r>
    <x v="76"/>
    <s v="ERP5279"/>
    <x v="76"/>
    <x v="3"/>
    <n v="94.64"/>
    <x v="3"/>
    <x v="3"/>
    <s v="randallaaron@yahoo.com"/>
    <d v="2021-03-07T00:00:00"/>
    <x v="0"/>
    <s v="Yes"/>
    <s v="B.E"/>
    <d v="1905-07-09T00:00:00"/>
    <d v="1900-01-09T07:12:00"/>
    <d v="1900-01-08T02:24:00"/>
    <x v="2"/>
    <x v="2"/>
    <x v="4"/>
    <s v="ETABS"/>
    <s v="ETABS"/>
    <s v="Civil 3D"/>
    <s v="Bentley"/>
    <s v="Primavera"/>
    <s v="SketchUp"/>
    <s v="Steel Design"/>
    <s v="Railway Design"/>
    <s v="Construction Mgmt"/>
    <s v="Hydraulics"/>
    <s v="Railway Design"/>
    <s v="Steel Design"/>
    <s v="Railway Design"/>
    <s v="Steel Design"/>
    <s v="Transportation"/>
    <n v="1.2"/>
    <s v="third"/>
    <m/>
    <m/>
  </r>
  <r>
    <x v="77"/>
    <s v="ERP5678"/>
    <x v="77"/>
    <x v="3"/>
    <n v="60.94"/>
    <x v="4"/>
    <x v="2"/>
    <s v="wilsonarthur@garza-cuevas.com"/>
    <d v="2020-12-13T00:00:00"/>
    <x v="3"/>
    <s v="No"/>
    <s v="B.Tech"/>
    <d v="1905-07-12T00:00:00"/>
    <d v="1900-01-03T02:24:00"/>
    <d v="1900-01-05T07:12:00"/>
    <x v="8"/>
    <x v="3"/>
    <x v="0"/>
    <s v="Primavera"/>
    <s v="MS Project"/>
    <s v="Bentley"/>
    <s v="Revit"/>
    <s v="STAAD"/>
    <s v="Civil 3D"/>
    <s v="Steel Design"/>
    <s v="Hydraulics"/>
    <s v="Steel Design"/>
    <s v="Construction Mgmt"/>
    <s v="Hydraulics"/>
    <s v="Construction Mgmt"/>
    <s v="Railway Design"/>
    <s v="Construction Mgmt"/>
    <s v="Concrete Structures"/>
    <n v="0.5"/>
    <s v="best"/>
    <m/>
    <m/>
  </r>
  <r>
    <x v="78"/>
    <s v="ERP3436"/>
    <x v="78"/>
    <x v="3"/>
    <n v="52.57"/>
    <x v="2"/>
    <x v="0"/>
    <s v="tramirez@williamson.com"/>
    <d v="2015-07-28T00:00:00"/>
    <x v="3"/>
    <s v="No"/>
    <s v="B.Tech"/>
    <d v="1905-07-12T00:00:00"/>
    <d v="1900-01-06T02:24:00"/>
    <d v="1900-01-03T07:12:00"/>
    <x v="6"/>
    <x v="1"/>
    <x v="7"/>
    <s v="Civil 3D"/>
    <s v="STAAD"/>
    <s v="AutoCAD"/>
    <s v="ETABS"/>
    <s v="MS Project"/>
    <s v="Primavera"/>
    <s v="Construction Mgmt"/>
    <s v="Project Planning"/>
    <s v="Construction Mgmt"/>
    <s v="Steel Design"/>
    <s v="Construction Mgmt"/>
    <s v="Geotech"/>
    <s v="Project Planning"/>
    <s v="Railway Design"/>
    <s v="Steel Design"/>
    <n v="0.7"/>
    <s v="forget"/>
    <m/>
    <m/>
  </r>
  <r>
    <x v="79"/>
    <s v="ERP4029"/>
    <x v="79"/>
    <x v="3"/>
    <n v="56.43"/>
    <x v="4"/>
    <x v="3"/>
    <s v="lanekimberly@hotmail.com"/>
    <d v="2024-12-03T00:00:00"/>
    <x v="2"/>
    <s v="No"/>
    <s v="B.Sc"/>
    <d v="1905-07-12T00:00:00"/>
    <d v="1900-01-05T00:00:00"/>
    <d v="1900-01-07T02:24:00"/>
    <x v="2"/>
    <x v="1"/>
    <x v="0"/>
    <s v="MS Project"/>
    <s v="Primavera"/>
    <s v="Revit"/>
    <s v="Revit"/>
    <s v="SketchUp"/>
    <s v="MS Project"/>
    <s v="Geotech"/>
    <s v="Construction Mgmt"/>
    <s v="Hydraulics"/>
    <s v="Hydraulics"/>
    <s v="Railway Design"/>
    <s v="Steel Design"/>
    <s v="Construction Mgmt"/>
    <s v="Steel Design"/>
    <s v="Project Planning"/>
    <n v="2.6"/>
    <s v="power"/>
    <m/>
    <m/>
  </r>
  <r>
    <x v="80"/>
    <s v="ERP4582"/>
    <x v="80"/>
    <x v="0"/>
    <n v="102.83"/>
    <x v="4"/>
    <x v="1"/>
    <s v="ronaldguerra@gmail.com"/>
    <d v="2021-06-21T00:00:00"/>
    <x v="2"/>
    <s v="No"/>
    <s v="B.Tech"/>
    <d v="1905-07-12T00:00:00"/>
    <d v="1900-01-13T19:12:00"/>
    <d v="1899-12-30T04:48:00"/>
    <x v="7"/>
    <x v="8"/>
    <x v="7"/>
    <s v="SketchUp"/>
    <s v="MS Project"/>
    <s v="Primavera"/>
    <s v="SketchUp"/>
    <s v="Bentley"/>
    <s v="ETABS"/>
    <s v="Geotech"/>
    <s v="Hydraulics"/>
    <s v="Hydraulics"/>
    <s v="Construction Mgmt"/>
    <s v="Concrete Structures"/>
    <s v="Project Planning"/>
    <s v="Hydraulics"/>
    <s v="Transportation"/>
    <s v="Geotech"/>
    <n v="1.8"/>
    <s v="agency"/>
    <m/>
    <m/>
  </r>
  <r>
    <x v="81"/>
    <s v="ERP9063"/>
    <x v="81"/>
    <x v="2"/>
    <n v="38.17"/>
    <x v="2"/>
    <x v="1"/>
    <s v="nelsondaniel@harmon.net"/>
    <d v="2016-10-20T00:00:00"/>
    <x v="1"/>
    <s v="No"/>
    <s v="B.Sc"/>
    <d v="1905-07-10T00:00:00"/>
    <d v="1900-01-10T02:24:00"/>
    <d v="1900-01-01T21:36:00"/>
    <x v="2"/>
    <x v="2"/>
    <x v="6"/>
    <s v="Revit"/>
    <s v="ETABS"/>
    <s v="SketchUp"/>
    <s v="MS Project"/>
    <s v="ETABS"/>
    <s v="Primavera"/>
    <s v="Project Planning"/>
    <s v="Steel Design"/>
    <s v="Railway Design"/>
    <s v="Transportation"/>
    <s v="Concrete Structures"/>
    <s v="Cost Estimation"/>
    <s v="Transportation"/>
    <s v="Cost Estimation"/>
    <s v="Concrete Structures"/>
    <n v="1.7"/>
    <s v="agent"/>
    <m/>
    <m/>
  </r>
  <r>
    <x v="82"/>
    <s v="ERP1504"/>
    <x v="82"/>
    <x v="0"/>
    <n v="99.78"/>
    <x v="4"/>
    <x v="1"/>
    <s v="lauren07@silva.net"/>
    <d v="2016-08-01T00:00:00"/>
    <x v="0"/>
    <s v="No"/>
    <s v="B.Sc"/>
    <d v="1905-07-07T00:00:00"/>
    <d v="1900-01-12T12:00:00"/>
    <d v="1899-12-30T21:36:00"/>
    <x v="0"/>
    <x v="8"/>
    <x v="3"/>
    <s v="Primavera"/>
    <s v="ETABS"/>
    <s v="Revit"/>
    <s v="Primavera"/>
    <s v="SketchUp"/>
    <s v="Revit"/>
    <s v="Hydraulics"/>
    <s v="Cost Estimation"/>
    <s v="Transportation"/>
    <s v="Hydraulics"/>
    <s v="Steel Design"/>
    <s v="Steel Design"/>
    <s v="Concrete Structures"/>
    <s v="Steel Design"/>
    <s v="Steel Design"/>
    <n v="0.8"/>
    <s v="place"/>
    <m/>
    <m/>
  </r>
  <r>
    <x v="83"/>
    <s v="ERP7535"/>
    <x v="83"/>
    <x v="1"/>
    <n v="109.46"/>
    <x v="0"/>
    <x v="3"/>
    <s v="timothy04@gmail.com"/>
    <d v="2019-10-30T00:00:00"/>
    <x v="1"/>
    <s v="Yes"/>
    <s v="B.Tech"/>
    <d v="1905-07-09T00:00:00"/>
    <d v="1900-01-05T04:48:00"/>
    <d v="1900-01-02T09:36:00"/>
    <x v="7"/>
    <x v="8"/>
    <x v="5"/>
    <s v="SketchUp"/>
    <s v="Revit"/>
    <s v="STAAD"/>
    <s v="MS Project"/>
    <s v="SketchUp"/>
    <s v="ETABS"/>
    <s v="Geotech"/>
    <s v="Geotech"/>
    <s v="Construction Mgmt"/>
    <s v="Transportation"/>
    <s v="Project Planning"/>
    <s v="Geotech"/>
    <s v="Concrete Structures"/>
    <s v="Concrete Structures"/>
    <s v="Steel Design"/>
    <n v="2.2999999999999998"/>
    <s v="know"/>
    <m/>
    <m/>
  </r>
  <r>
    <x v="84"/>
    <s v="ERP4151"/>
    <x v="84"/>
    <x v="2"/>
    <n v="39.83"/>
    <x v="2"/>
    <x v="2"/>
    <s v="lopezaaron@hartman.com"/>
    <d v="2020-04-14T00:00:00"/>
    <x v="1"/>
    <s v="No"/>
    <s v="B.E"/>
    <d v="1905-07-12T00:00:00"/>
    <d v="1900-01-07T12:00:00"/>
    <d v="1900-01-04T19:12:00"/>
    <x v="2"/>
    <x v="2"/>
    <x v="1"/>
    <s v="Primavera"/>
    <s v="SketchUp"/>
    <s v="Bentley"/>
    <s v="STAAD"/>
    <s v="Revit"/>
    <s v="Revit"/>
    <s v="Hydraulics"/>
    <s v="Construction Mgmt"/>
    <s v="Steel Design"/>
    <s v="Cost Estimation"/>
    <s v="Concrete Structures"/>
    <s v="Cost Estimation"/>
    <s v="Steel Design"/>
    <s v="Steel Design"/>
    <s v="Hydraulics"/>
    <n v="2.7"/>
    <s v="structure"/>
    <m/>
    <m/>
  </r>
  <r>
    <x v="85"/>
    <s v="ERP6084"/>
    <x v="85"/>
    <x v="2"/>
    <n v="75.260000000000005"/>
    <x v="2"/>
    <x v="3"/>
    <s v="anthonyrice@evans.info"/>
    <d v="2024-08-17T00:00:00"/>
    <x v="3"/>
    <s v="Yes"/>
    <s v="B.Tech"/>
    <s v="NA"/>
    <d v="1900-01-13T21:36:00"/>
    <d v="1900-01-07T04:48:00"/>
    <x v="3"/>
    <x v="3"/>
    <x v="2"/>
    <s v="Bentley"/>
    <s v="MS Project"/>
    <s v="Civil 3D"/>
    <s v="Bentley"/>
    <s v="Bentley"/>
    <s v="SketchUp"/>
    <s v="Railway Design"/>
    <s v="Cost Estimation"/>
    <s v="Concrete Structures"/>
    <s v="Construction Mgmt"/>
    <s v="Hydraulics"/>
    <s v="Railway Design"/>
    <s v="Railway Design"/>
    <s v="Concrete Structures"/>
    <s v="Transportation"/>
    <n v="1.7"/>
    <s v="think"/>
    <m/>
    <m/>
  </r>
  <r>
    <x v="86"/>
    <s v="ERP9268"/>
    <x v="86"/>
    <x v="3"/>
    <n v="87.25"/>
    <x v="3"/>
    <x v="0"/>
    <s v="keithmay@lee.org"/>
    <d v="2016-07-03T00:00:00"/>
    <x v="0"/>
    <s v="Yes"/>
    <s v="B.Sc"/>
    <d v="1905-07-09T00:00:00"/>
    <d v="1900-01-03T14:24:00"/>
    <d v="1899-12-30T19:12:00"/>
    <x v="7"/>
    <x v="6"/>
    <x v="3"/>
    <s v="Revit"/>
    <s v="SketchUp"/>
    <s v="Revit"/>
    <s v="Civil 3D"/>
    <s v="STAAD"/>
    <s v="STAAD"/>
    <s v="Concrete Structures"/>
    <s v="Construction Mgmt"/>
    <s v="Geotech"/>
    <s v="Cost Estimation"/>
    <s v="Railway Design"/>
    <s v="Steel Design"/>
    <s v="Hydraulics"/>
    <s v="Project Planning"/>
    <s v="Concrete Structures"/>
    <n v="0.5"/>
    <s v="store"/>
    <m/>
    <m/>
  </r>
  <r>
    <x v="87"/>
    <s v="ERP8915"/>
    <x v="87"/>
    <x v="3"/>
    <n v="37"/>
    <x v="2"/>
    <x v="3"/>
    <s v="amanda15@gmail.com"/>
    <d v="2021-07-14T00:00:00"/>
    <x v="2"/>
    <s v="No"/>
    <s v="B.Sc"/>
    <d v="1905-07-12T00:00:00"/>
    <d v="1900-01-09T04:48:00"/>
    <d v="1900-01-03T19:12:00"/>
    <x v="7"/>
    <x v="7"/>
    <x v="6"/>
    <s v="SketchUp"/>
    <s v="Civil 3D"/>
    <s v="AutoCAD"/>
    <s v="STAAD"/>
    <s v="Bentley"/>
    <s v="ETABS"/>
    <s v="Project Planning"/>
    <s v="Concrete Structures"/>
    <s v="Concrete Structures"/>
    <s v="Steel Design"/>
    <s v="Hydraulics"/>
    <s v="Concrete Structures"/>
    <s v="Railway Design"/>
    <s v="Steel Design"/>
    <s v="Steel Design"/>
    <n v="0.4"/>
    <s v="seek"/>
    <m/>
    <m/>
  </r>
  <r>
    <x v="88"/>
    <s v="ERP8076"/>
    <x v="88"/>
    <x v="0"/>
    <n v="80.89"/>
    <x v="0"/>
    <x v="0"/>
    <s v="terri58@young-bell.info"/>
    <d v="2019-03-28T00:00:00"/>
    <x v="3"/>
    <s v="Yes"/>
    <s v="B.E"/>
    <s v="NA"/>
    <d v="1900-01-07T04:48:00"/>
    <d v="1900-01-07T12:00:00"/>
    <x v="4"/>
    <x v="8"/>
    <x v="5"/>
    <s v="ETABS"/>
    <s v="AutoCAD"/>
    <s v="Revit"/>
    <s v="Revit"/>
    <s v="Primavera"/>
    <s v="Primavera"/>
    <s v="Construction Mgmt"/>
    <s v="Geotech"/>
    <s v="Railway Design"/>
    <s v="Cost Estimation"/>
    <s v="Steel Design"/>
    <s v="Transportation"/>
    <s v="Steel Design"/>
    <s v="Hydraulics"/>
    <s v="Project Planning"/>
    <n v="0.4"/>
    <s v="must"/>
    <m/>
    <m/>
  </r>
  <r>
    <x v="89"/>
    <s v="ERP2520"/>
    <x v="89"/>
    <x v="0"/>
    <n v="108.79"/>
    <x v="0"/>
    <x v="2"/>
    <s v="elizabeth02@garcia-manning.com"/>
    <d v="2021-05-03T00:00:00"/>
    <x v="3"/>
    <s v="Yes"/>
    <s v="B.Tech"/>
    <d v="1905-07-10T00:00:00"/>
    <d v="1900-01-12T19:12:00"/>
    <d v="1900-01-02T14:24:00"/>
    <x v="3"/>
    <x v="5"/>
    <x v="8"/>
    <s v="ETABS"/>
    <s v="Bentley"/>
    <s v="STAAD"/>
    <s v="AutoCAD"/>
    <s v="Revit"/>
    <s v="Primavera"/>
    <s v="Railway Design"/>
    <s v="Hydraulics"/>
    <s v="Geotech"/>
    <s v="Railway Design"/>
    <s v="Transportation"/>
    <s v="Transportation"/>
    <s v="Hydraulics"/>
    <s v="Steel Design"/>
    <s v="Project Planning"/>
    <n v="1.8"/>
    <s v="change"/>
    <m/>
    <m/>
  </r>
  <r>
    <x v="90"/>
    <s v="ERP9341"/>
    <x v="90"/>
    <x v="2"/>
    <n v="63.91"/>
    <x v="4"/>
    <x v="0"/>
    <s v="jonesdanielle@yahoo.com"/>
    <d v="2022-03-16T00:00:00"/>
    <x v="0"/>
    <s v="No"/>
    <s v="B.Tech"/>
    <d v="1905-07-12T00:00:00"/>
    <d v="1900-01-05T19:12:00"/>
    <d v="1900-01-09T00:00:00"/>
    <x v="2"/>
    <x v="4"/>
    <x v="1"/>
    <s v="Primavera"/>
    <s v="Primavera"/>
    <s v="Primavera"/>
    <s v="MS Project"/>
    <s v="STAAD"/>
    <s v="Primavera"/>
    <s v="Concrete Structures"/>
    <s v="Hydraulics"/>
    <s v="Transportation"/>
    <s v="Geotech"/>
    <s v="Geotech"/>
    <s v="Construction Mgmt"/>
    <s v="Steel Design"/>
    <s v="Transportation"/>
    <s v="Hydraulics"/>
    <n v="0.6"/>
    <s v="successful"/>
    <m/>
    <m/>
  </r>
  <r>
    <x v="91"/>
    <s v="ERP6630"/>
    <x v="91"/>
    <x v="1"/>
    <n v="107.56"/>
    <x v="0"/>
    <x v="0"/>
    <s v="herringsylvia@odonnell.com"/>
    <d v="2021-09-01T00:00:00"/>
    <x v="1"/>
    <s v="No"/>
    <s v="B.Sc"/>
    <d v="1905-07-09T00:00:00"/>
    <d v="1900-01-01T14:24:00"/>
    <d v="1900-01-03T14:24:00"/>
    <x v="4"/>
    <x v="7"/>
    <x v="4"/>
    <s v="STAAD"/>
    <s v="Primavera"/>
    <s v="Bentley"/>
    <s v="STAAD"/>
    <s v="ETABS"/>
    <s v="Revit"/>
    <s v="Cost Estimation"/>
    <s v="Geotech"/>
    <s v="Steel Design"/>
    <s v="Geotech"/>
    <s v="Steel Design"/>
    <s v="Project Planning"/>
    <s v="Concrete Structures"/>
    <s v="Transportation"/>
    <s v="Steel Design"/>
    <n v="3.7"/>
    <s v="chair"/>
    <m/>
    <m/>
  </r>
  <r>
    <x v="92"/>
    <s v="ERP2905"/>
    <x v="92"/>
    <x v="1"/>
    <n v="113.79"/>
    <x v="3"/>
    <x v="1"/>
    <s v="cookshane@gmail.com"/>
    <d v="2015-09-23T00:00:00"/>
    <x v="1"/>
    <s v="Yes"/>
    <s v="B.E"/>
    <d v="1905-07-12T00:00:00"/>
    <d v="1900-01-05T21:36:00"/>
    <d v="1899-12-30T12:00:00"/>
    <x v="5"/>
    <x v="1"/>
    <x v="0"/>
    <s v="Primavera"/>
    <s v="MS Project"/>
    <s v="ETABS"/>
    <s v="Revit"/>
    <s v="ETABS"/>
    <s v="SketchUp"/>
    <s v="Hydraulics"/>
    <s v="Hydraulics"/>
    <s v="Construction Mgmt"/>
    <s v="Project Planning"/>
    <s v="Project Planning"/>
    <s v="Hydraulics"/>
    <s v="Concrete Structures"/>
    <s v="Concrete Structures"/>
    <s v="Geotech"/>
    <n v="2.2999999999999998"/>
    <s v="fact"/>
    <m/>
    <m/>
  </r>
  <r>
    <x v="93"/>
    <s v="ERP9093"/>
    <x v="93"/>
    <x v="2"/>
    <n v="46.49"/>
    <x v="4"/>
    <x v="0"/>
    <s v="phillip84@cooper.com"/>
    <d v="2025-04-01T00:00:00"/>
    <x v="3"/>
    <s v="Yes"/>
    <s v="B.Sc"/>
    <d v="1905-07-10T00:00:00"/>
    <d v="1900-01-03T02:24:00"/>
    <d v="1899-12-31T19:12:00"/>
    <x v="1"/>
    <x v="6"/>
    <x v="0"/>
    <s v="STAAD"/>
    <s v="MS Project"/>
    <s v="STAAD"/>
    <s v="Revit"/>
    <s v="Bentley"/>
    <s v="Bentley"/>
    <s v="Geotech"/>
    <s v="Project Planning"/>
    <s v="Cost Estimation"/>
    <s v="Transportation"/>
    <s v="Railway Design"/>
    <s v="Hydraulics"/>
    <s v="Transportation"/>
    <s v="Hydraulics"/>
    <s v="Hydraulics"/>
    <n v="3.1"/>
    <s v="plant"/>
    <m/>
    <m/>
  </r>
  <r>
    <x v="94"/>
    <s v="ERP5432"/>
    <x v="94"/>
    <x v="3"/>
    <n v="83.69"/>
    <x v="0"/>
    <x v="1"/>
    <s v="dawnroberts@hotmail.com"/>
    <d v="2018-09-16T00:00:00"/>
    <x v="1"/>
    <s v="Yes"/>
    <s v="B.E"/>
    <d v="1905-07-09T00:00:00"/>
    <d v="1900-01-02T19:12:00"/>
    <d v="1900-01-04T09:36:00"/>
    <x v="2"/>
    <x v="0"/>
    <x v="6"/>
    <s v="Civil 3D"/>
    <s v="Bentley"/>
    <s v="MS Project"/>
    <s v="MS Project"/>
    <s v="Civil 3D"/>
    <s v="MS Project"/>
    <s v="Project Planning"/>
    <s v="Transportation"/>
    <s v="Project Planning"/>
    <s v="Transportation"/>
    <s v="Railway Design"/>
    <s v="Concrete Structures"/>
    <s v="Construction Mgmt"/>
    <s v="Steel Design"/>
    <s v="Concrete Structures"/>
    <n v="1.2"/>
    <s v="director"/>
    <m/>
    <m/>
  </r>
  <r>
    <x v="95"/>
    <s v="ERP2763"/>
    <x v="95"/>
    <x v="3"/>
    <n v="101.82"/>
    <x v="2"/>
    <x v="2"/>
    <s v="hwatson@hotmail.com"/>
    <d v="2016-05-02T00:00:00"/>
    <x v="0"/>
    <s v="Yes"/>
    <s v="B.E"/>
    <d v="1905-07-07T00:00:00"/>
    <d v="1900-01-03T21:36:00"/>
    <d v="1900-01-06T21:36:00"/>
    <x v="7"/>
    <x v="0"/>
    <x v="1"/>
    <s v="MS Project"/>
    <s v="MS Project"/>
    <s v="Bentley"/>
    <s v="SketchUp"/>
    <s v="Civil 3D"/>
    <s v="MS Project"/>
    <s v="Construction Mgmt"/>
    <s v="Geotech"/>
    <s v="Concrete Structures"/>
    <s v="Geotech"/>
    <s v="Construction Mgmt"/>
    <s v="Project Planning"/>
    <s v="Cost Estimation"/>
    <s v="Geotech"/>
    <s v="Construction Mgmt"/>
    <n v="0.4"/>
    <s v="much"/>
    <m/>
    <m/>
  </r>
  <r>
    <x v="96"/>
    <s v="ERP2538"/>
    <x v="96"/>
    <x v="2"/>
    <n v="91.49"/>
    <x v="4"/>
    <x v="0"/>
    <s v="cisnerosamber@yahoo.com"/>
    <d v="2022-06-26T00:00:00"/>
    <x v="2"/>
    <s v="Yes"/>
    <s v="B.Tech"/>
    <d v="1905-07-07T00:00:00"/>
    <d v="1900-01-03T04:48:00"/>
    <d v="1899-12-31T00:00:00"/>
    <x v="4"/>
    <x v="5"/>
    <x v="4"/>
    <s v="SketchUp"/>
    <s v="Revit"/>
    <s v="ETABS"/>
    <s v="Revit"/>
    <s v="STAAD"/>
    <s v="Primavera"/>
    <s v="Hydraulics"/>
    <s v="Concrete Structures"/>
    <s v="Cost Estimation"/>
    <s v="Steel Design"/>
    <s v="Cost Estimation"/>
    <s v="Project Planning"/>
    <s v="Steel Design"/>
    <s v="Cost Estimation"/>
    <s v="Railway Design"/>
    <n v="3.9"/>
    <s v="executive"/>
    <m/>
    <m/>
  </r>
  <r>
    <x v="97"/>
    <s v="ERP5166"/>
    <x v="97"/>
    <x v="2"/>
    <n v="60.42"/>
    <x v="0"/>
    <x v="0"/>
    <s v="devin50@yahoo.com"/>
    <d v="2021-03-21T00:00:00"/>
    <x v="0"/>
    <s v="No"/>
    <s v="B.Sc"/>
    <d v="1905-07-09T00:00:00"/>
    <d v="1900-01-11T19:12:00"/>
    <d v="1900-01-04T09:36:00"/>
    <x v="6"/>
    <x v="4"/>
    <x v="0"/>
    <s v="MS Project"/>
    <s v="STAAD"/>
    <s v="Bentley"/>
    <s v="SketchUp"/>
    <s v="AutoCAD"/>
    <s v="STAAD"/>
    <s v="Steel Design"/>
    <s v="Transportation"/>
    <s v="Steel Design"/>
    <s v="Steel Design"/>
    <s v="Hydraulics"/>
    <s v="Railway Design"/>
    <s v="Cost Estimation"/>
    <s v="Railway Design"/>
    <s v="Project Planning"/>
    <n v="1.9"/>
    <s v="body"/>
    <m/>
    <m/>
  </r>
  <r>
    <x v="98"/>
    <s v="ERP6137"/>
    <x v="98"/>
    <x v="3"/>
    <n v="112.09"/>
    <x v="2"/>
    <x v="2"/>
    <s v="bryan85@hotmail.com"/>
    <d v="2018-11-05T00:00:00"/>
    <x v="1"/>
    <s v="No"/>
    <s v="B.E"/>
    <s v="NA"/>
    <d v="1900-01-05T02:24:00"/>
    <d v="1900-01-07T19:12:00"/>
    <x v="0"/>
    <x v="4"/>
    <x v="8"/>
    <s v="STAAD"/>
    <s v="Primavera"/>
    <s v="SketchUp"/>
    <s v="Civil 3D"/>
    <s v="Civil 3D"/>
    <s v="AutoCAD"/>
    <s v="Construction Mgmt"/>
    <s v="Steel Design"/>
    <s v="Cost Estimation"/>
    <s v="Project Planning"/>
    <s v="Project Planning"/>
    <s v="Steel Design"/>
    <s v="Concrete Structures"/>
    <s v="Hydraulics"/>
    <s v="Geotech"/>
    <n v="1.9"/>
    <s v="analysis"/>
    <m/>
    <m/>
  </r>
  <r>
    <x v="99"/>
    <s v="ERP6491"/>
    <x v="99"/>
    <x v="1"/>
    <n v="106.48"/>
    <x v="1"/>
    <x v="0"/>
    <s v="joshua18@harrington-werner.info"/>
    <d v="2022-10-08T00:00:00"/>
    <x v="2"/>
    <s v="Yes"/>
    <s v="B.Sc"/>
    <d v="1905-07-10T00:00:00"/>
    <d v="1900-01-01T21:36:00"/>
    <d v="1900-01-07T09:36:00"/>
    <x v="0"/>
    <x v="5"/>
    <x v="1"/>
    <s v="ETABS"/>
    <s v="STAAD"/>
    <s v="STAAD"/>
    <s v="ETABS"/>
    <s v="Primavera"/>
    <s v="MS Project"/>
    <s v="Geotech"/>
    <s v="Hydraulics"/>
    <s v="Construction Mgmt"/>
    <s v="Cost Estimation"/>
    <s v="Geotech"/>
    <s v="Project Planning"/>
    <s v="Construction Mgmt"/>
    <s v="Concrete Structures"/>
    <s v="Steel Design"/>
    <n v="3.4"/>
    <s v="out"/>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808186D-C494-49E1-9D74-01E21EF29E4F}" name="PivotTable5" cacheId="246" dataOnRows="1" applyNumberFormats="0" applyBorderFormats="0" applyFontFormats="0" applyPatternFormats="0" applyAlignmentFormats="0" applyWidthHeightFormats="1" dataCaption="Values" updatedVersion="8" minRefreshableVersion="3" useAutoFormatting="1" itemPrintTitles="1" createdVersion="6" indent="0" outline="1" outlineData="1" multipleFieldFilters="0" chartFormat="2">
  <location ref="A1:F4" firstHeaderRow="1" firstDataRow="2" firstDataCol="1"/>
  <pivotFields count="37">
    <pivotField showAll="0"/>
    <pivotField showAll="0"/>
    <pivotField dataField="1" showAll="0"/>
    <pivotField showAll="0"/>
    <pivotField showAll="0"/>
    <pivotField showAll="0"/>
    <pivotField axis="axisCol" showAll="0">
      <items count="13">
        <item x="0"/>
        <item m="1" x="4"/>
        <item m="1" x="5"/>
        <item m="1" x="7"/>
        <item m="1" x="8"/>
        <item m="1" x="9"/>
        <item m="1" x="10"/>
        <item m="1" x="11"/>
        <item m="1" x="6"/>
        <item x="1"/>
        <item x="2"/>
        <item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2">
    <i>
      <x/>
    </i>
    <i i="1">
      <x v="1"/>
    </i>
  </rowItems>
  <colFields count="1">
    <field x="6"/>
  </colFields>
  <colItems count="5">
    <i>
      <x/>
    </i>
    <i>
      <x v="9"/>
    </i>
    <i>
      <x v="10"/>
    </i>
    <i>
      <x v="11"/>
    </i>
    <i t="grand">
      <x/>
    </i>
  </colItems>
  <dataFields count="2">
    <dataField name="Count of Employee Name" fld="2" subtotal="count" baseField="0" baseItem="0"/>
    <dataField name="Count of Employee Name2" fld="2" subtotal="count" showDataAs="percentOfTotal" baseField="5" baseItem="0" numFmtId="10"/>
  </dataFields>
  <formats count="12">
    <format dxfId="53">
      <pivotArea type="all" dataOnly="0" outline="0" fieldPosition="0"/>
    </format>
    <format dxfId="52">
      <pivotArea outline="0" collapsedLevelsAreSubtotals="1" fieldPosition="0"/>
    </format>
    <format dxfId="51">
      <pivotArea type="origin" dataOnly="0" labelOnly="1" outline="0" fieldPosition="0"/>
    </format>
    <format dxfId="50">
      <pivotArea field="6" type="button" dataOnly="0" labelOnly="1" outline="0" axis="axisCol" fieldPosition="0"/>
    </format>
    <format dxfId="49">
      <pivotArea type="topRight" dataOnly="0" labelOnly="1" outline="0" fieldPosition="0"/>
    </format>
    <format dxfId="48">
      <pivotArea field="-2" type="button" dataOnly="0" labelOnly="1" outline="0" axis="axisRow" fieldPosition="0"/>
    </format>
    <format dxfId="47">
      <pivotArea dataOnly="0" labelOnly="1" outline="0" fieldPosition="0">
        <references count="1">
          <reference field="4294967294" count="2">
            <x v="0"/>
            <x v="1"/>
          </reference>
        </references>
      </pivotArea>
    </format>
    <format dxfId="46">
      <pivotArea dataOnly="0" labelOnly="1" fieldPosition="0">
        <references count="1">
          <reference field="6" count="0"/>
        </references>
      </pivotArea>
    </format>
    <format dxfId="45">
      <pivotArea dataOnly="0" labelOnly="1" grandCol="1" outline="0" fieldPosition="0"/>
    </format>
    <format dxfId="44">
      <pivotArea field="-2" type="button" dataOnly="0" labelOnly="1" outline="0" axis="axisRow" fieldPosition="0"/>
    </format>
    <format dxfId="43">
      <pivotArea dataOnly="0" labelOnly="1" fieldPosition="0">
        <references count="1">
          <reference field="6" count="0"/>
        </references>
      </pivotArea>
    </format>
    <format dxfId="42">
      <pivotArea dataOnly="0" labelOnly="1" grandCol="1" outline="0" fieldPosition="0"/>
    </format>
  </formats>
  <pivotTableStyleInfo name="PivotTable Style 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923D6C4-84D4-4F32-BDDF-F9E8B53CA7F3}" name="PivotTable27" cacheId="246" applyNumberFormats="0" applyBorderFormats="0" applyFontFormats="0" applyPatternFormats="0" applyAlignmentFormats="0" applyWidthHeightFormats="1" dataCaption="Values" updatedVersion="8" minRefreshableVersion="3" showDrill="0" useAutoFormatting="1" itemPrintTitles="1" createdVersion="6" indent="0" outline="1" outlineData="1" multipleFieldFilters="0" chartFormat="10">
  <location ref="A1:R4" firstHeaderRow="1" firstDataRow="3" firstDataCol="1"/>
  <pivotFields count="37">
    <pivotField showAll="0"/>
    <pivotField showAll="0"/>
    <pivotField dataField="1" showAll="0"/>
    <pivotField axis="axisCol" showAll="0">
      <items count="24">
        <item m="1" x="4"/>
        <item m="1" x="22"/>
        <item m="1" x="10"/>
        <item m="1" x="16"/>
        <item m="1" x="12"/>
        <item x="2"/>
        <item m="1" x="15"/>
        <item m="1" x="17"/>
        <item m="1" x="18"/>
        <item m="1" x="19"/>
        <item m="1" x="20"/>
        <item m="1" x="21"/>
        <item m="1" x="11"/>
        <item m="1" x="7"/>
        <item m="1" x="9"/>
        <item m="1" x="8"/>
        <item x="3"/>
        <item m="1" x="6"/>
        <item m="1" x="13"/>
        <item m="1" x="14"/>
        <item m="1" x="5"/>
        <item x="0"/>
        <item x="1"/>
        <item t="default"/>
      </items>
    </pivotField>
    <pivotField showAll="0"/>
    <pivotField showAll="0"/>
    <pivotField axis="axisCol" outline="0" showAll="0" defaultSubtotal="0">
      <items count="12">
        <item x="0"/>
        <item m="1" x="4"/>
        <item m="1" x="5"/>
        <item m="1" x="7"/>
        <item m="1" x="8"/>
        <item m="1" x="9"/>
        <item m="1" x="10"/>
        <item m="1" x="11"/>
        <item m="1" x="6"/>
        <item x="1"/>
        <item x="2"/>
        <item x="3"/>
      </items>
    </pivotField>
    <pivotField showAll="0"/>
    <pivotField showAll="0"/>
    <pivotField showAll="0">
      <items count="5">
        <item x="2"/>
        <item x="1"/>
        <item x="0"/>
        <item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Items count="1">
    <i/>
  </rowItems>
  <colFields count="2">
    <field x="6"/>
    <field x="3"/>
  </colFields>
  <colItems count="17">
    <i>
      <x/>
      <x v="5"/>
    </i>
    <i r="1">
      <x v="16"/>
    </i>
    <i r="1">
      <x v="21"/>
    </i>
    <i r="1">
      <x v="22"/>
    </i>
    <i>
      <x v="9"/>
      <x v="5"/>
    </i>
    <i r="1">
      <x v="16"/>
    </i>
    <i r="1">
      <x v="21"/>
    </i>
    <i r="1">
      <x v="22"/>
    </i>
    <i>
      <x v="10"/>
      <x v="5"/>
    </i>
    <i r="1">
      <x v="16"/>
    </i>
    <i r="1">
      <x v="21"/>
    </i>
    <i r="1">
      <x v="22"/>
    </i>
    <i>
      <x v="11"/>
      <x v="5"/>
    </i>
    <i r="1">
      <x v="16"/>
    </i>
    <i r="1">
      <x v="21"/>
    </i>
    <i r="1">
      <x v="22"/>
    </i>
    <i t="grand">
      <x/>
    </i>
  </colItems>
  <dataFields count="1">
    <dataField name="Count of Employee Name" fld="2" subtotal="count" baseField="0" baseItem="0"/>
  </dataFields>
  <chartFormats count="31">
    <chartFormat chart="6" format="0" series="1">
      <pivotArea type="data" outline="0" fieldPosition="0">
        <references count="1">
          <reference field="4294967294" count="1" selected="0">
            <x v="0"/>
          </reference>
        </references>
      </pivotArea>
    </chartFormat>
    <chartFormat chart="6" format="1" series="1">
      <pivotArea type="data" outline="0" fieldPosition="0">
        <references count="3">
          <reference field="4294967294" count="1" selected="0">
            <x v="0"/>
          </reference>
          <reference field="3" count="1" selected="0">
            <x v="16"/>
          </reference>
          <reference field="6" count="1" selected="0">
            <x v="0"/>
          </reference>
        </references>
      </pivotArea>
    </chartFormat>
    <chartFormat chart="6" format="2" series="1">
      <pivotArea type="data" outline="0" fieldPosition="0">
        <references count="3">
          <reference field="4294967294" count="1" selected="0">
            <x v="0"/>
          </reference>
          <reference field="3" count="1" selected="0">
            <x v="21"/>
          </reference>
          <reference field="6" count="1" selected="0">
            <x v="0"/>
          </reference>
        </references>
      </pivotArea>
    </chartFormat>
    <chartFormat chart="6" format="3" series="1">
      <pivotArea type="data" outline="0" fieldPosition="0">
        <references count="3">
          <reference field="4294967294" count="1" selected="0">
            <x v="0"/>
          </reference>
          <reference field="3" count="1" selected="0">
            <x v="22"/>
          </reference>
          <reference field="6" count="1" selected="0">
            <x v="0"/>
          </reference>
        </references>
      </pivotArea>
    </chartFormat>
    <chartFormat chart="6" format="4" series="1">
      <pivotArea type="data" outline="0" fieldPosition="0">
        <references count="3">
          <reference field="4294967294" count="1" selected="0">
            <x v="0"/>
          </reference>
          <reference field="3" count="1" selected="0">
            <x v="5"/>
          </reference>
          <reference field="6" count="1" selected="0">
            <x v="9"/>
          </reference>
        </references>
      </pivotArea>
    </chartFormat>
    <chartFormat chart="6" format="5" series="1">
      <pivotArea type="data" outline="0" fieldPosition="0">
        <references count="3">
          <reference field="4294967294" count="1" selected="0">
            <x v="0"/>
          </reference>
          <reference field="3" count="1" selected="0">
            <x v="16"/>
          </reference>
          <reference field="6" count="1" selected="0">
            <x v="9"/>
          </reference>
        </references>
      </pivotArea>
    </chartFormat>
    <chartFormat chart="6" format="6" series="1">
      <pivotArea type="data" outline="0" fieldPosition="0">
        <references count="3">
          <reference field="4294967294" count="1" selected="0">
            <x v="0"/>
          </reference>
          <reference field="3" count="1" selected="0">
            <x v="21"/>
          </reference>
          <reference field="6" count="1" selected="0">
            <x v="9"/>
          </reference>
        </references>
      </pivotArea>
    </chartFormat>
    <chartFormat chart="6" format="7" series="1">
      <pivotArea type="data" outline="0" fieldPosition="0">
        <references count="3">
          <reference field="4294967294" count="1" selected="0">
            <x v="0"/>
          </reference>
          <reference field="3" count="1" selected="0">
            <x v="22"/>
          </reference>
          <reference field="6" count="1" selected="0">
            <x v="9"/>
          </reference>
        </references>
      </pivotArea>
    </chartFormat>
    <chartFormat chart="6" format="8" series="1">
      <pivotArea type="data" outline="0" fieldPosition="0">
        <references count="3">
          <reference field="4294967294" count="1" selected="0">
            <x v="0"/>
          </reference>
          <reference field="3" count="1" selected="0">
            <x v="5"/>
          </reference>
          <reference field="6" count="1" selected="0">
            <x v="10"/>
          </reference>
        </references>
      </pivotArea>
    </chartFormat>
    <chartFormat chart="6" format="9" series="1">
      <pivotArea type="data" outline="0" fieldPosition="0">
        <references count="3">
          <reference field="4294967294" count="1" selected="0">
            <x v="0"/>
          </reference>
          <reference field="3" count="1" selected="0">
            <x v="16"/>
          </reference>
          <reference field="6" count="1" selected="0">
            <x v="10"/>
          </reference>
        </references>
      </pivotArea>
    </chartFormat>
    <chartFormat chart="6" format="10" series="1">
      <pivotArea type="data" outline="0" fieldPosition="0">
        <references count="3">
          <reference field="4294967294" count="1" selected="0">
            <x v="0"/>
          </reference>
          <reference field="3" count="1" selected="0">
            <x v="21"/>
          </reference>
          <reference field="6" count="1" selected="0">
            <x v="10"/>
          </reference>
        </references>
      </pivotArea>
    </chartFormat>
    <chartFormat chart="6" format="11" series="1">
      <pivotArea type="data" outline="0" fieldPosition="0">
        <references count="3">
          <reference field="4294967294" count="1" selected="0">
            <x v="0"/>
          </reference>
          <reference field="3" count="1" selected="0">
            <x v="22"/>
          </reference>
          <reference field="6" count="1" selected="0">
            <x v="10"/>
          </reference>
        </references>
      </pivotArea>
    </chartFormat>
    <chartFormat chart="6" format="12" series="1">
      <pivotArea type="data" outline="0" fieldPosition="0">
        <references count="3">
          <reference field="4294967294" count="1" selected="0">
            <x v="0"/>
          </reference>
          <reference field="3" count="1" selected="0">
            <x v="5"/>
          </reference>
          <reference field="6" count="1" selected="0">
            <x v="11"/>
          </reference>
        </references>
      </pivotArea>
    </chartFormat>
    <chartFormat chart="6" format="13" series="1">
      <pivotArea type="data" outline="0" fieldPosition="0">
        <references count="3">
          <reference field="4294967294" count="1" selected="0">
            <x v="0"/>
          </reference>
          <reference field="3" count="1" selected="0">
            <x v="16"/>
          </reference>
          <reference field="6" count="1" selected="0">
            <x v="11"/>
          </reference>
        </references>
      </pivotArea>
    </chartFormat>
    <chartFormat chart="6" format="14" series="1">
      <pivotArea type="data" outline="0" fieldPosition="0">
        <references count="3">
          <reference field="4294967294" count="1" selected="0">
            <x v="0"/>
          </reference>
          <reference field="3" count="1" selected="0">
            <x v="21"/>
          </reference>
          <reference field="6" count="1" selected="0">
            <x v="11"/>
          </reference>
        </references>
      </pivotArea>
    </chartFormat>
    <chartFormat chart="9" format="32" series="1">
      <pivotArea type="data" outline="0" fieldPosition="0">
        <references count="3">
          <reference field="4294967294" count="1" selected="0">
            <x v="0"/>
          </reference>
          <reference field="3" count="1" selected="0">
            <x v="5"/>
          </reference>
          <reference field="6" count="1" selected="0">
            <x v="0"/>
          </reference>
        </references>
      </pivotArea>
    </chartFormat>
    <chartFormat chart="9" format="33" series="1">
      <pivotArea type="data" outline="0" fieldPosition="0">
        <references count="3">
          <reference field="4294967294" count="1" selected="0">
            <x v="0"/>
          </reference>
          <reference field="3" count="1" selected="0">
            <x v="16"/>
          </reference>
          <reference field="6" count="1" selected="0">
            <x v="0"/>
          </reference>
        </references>
      </pivotArea>
    </chartFormat>
    <chartFormat chart="9" format="34" series="1">
      <pivotArea type="data" outline="0" fieldPosition="0">
        <references count="3">
          <reference field="4294967294" count="1" selected="0">
            <x v="0"/>
          </reference>
          <reference field="3" count="1" selected="0">
            <x v="21"/>
          </reference>
          <reference field="6" count="1" selected="0">
            <x v="0"/>
          </reference>
        </references>
      </pivotArea>
    </chartFormat>
    <chartFormat chart="9" format="35" series="1">
      <pivotArea type="data" outline="0" fieldPosition="0">
        <references count="3">
          <reference field="4294967294" count="1" selected="0">
            <x v="0"/>
          </reference>
          <reference field="3" count="1" selected="0">
            <x v="22"/>
          </reference>
          <reference field="6" count="1" selected="0">
            <x v="0"/>
          </reference>
        </references>
      </pivotArea>
    </chartFormat>
    <chartFormat chart="9" format="36" series="1">
      <pivotArea type="data" outline="0" fieldPosition="0">
        <references count="3">
          <reference field="4294967294" count="1" selected="0">
            <x v="0"/>
          </reference>
          <reference field="3" count="1" selected="0">
            <x v="5"/>
          </reference>
          <reference field="6" count="1" selected="0">
            <x v="9"/>
          </reference>
        </references>
      </pivotArea>
    </chartFormat>
    <chartFormat chart="9" format="37" series="1">
      <pivotArea type="data" outline="0" fieldPosition="0">
        <references count="3">
          <reference field="4294967294" count="1" selected="0">
            <x v="0"/>
          </reference>
          <reference field="3" count="1" selected="0">
            <x v="16"/>
          </reference>
          <reference field="6" count="1" selected="0">
            <x v="9"/>
          </reference>
        </references>
      </pivotArea>
    </chartFormat>
    <chartFormat chart="9" format="38" series="1">
      <pivotArea type="data" outline="0" fieldPosition="0">
        <references count="3">
          <reference field="4294967294" count="1" selected="0">
            <x v="0"/>
          </reference>
          <reference field="3" count="1" selected="0">
            <x v="21"/>
          </reference>
          <reference field="6" count="1" selected="0">
            <x v="9"/>
          </reference>
        </references>
      </pivotArea>
    </chartFormat>
    <chartFormat chart="9" format="39" series="1">
      <pivotArea type="data" outline="0" fieldPosition="0">
        <references count="3">
          <reference field="4294967294" count="1" selected="0">
            <x v="0"/>
          </reference>
          <reference field="3" count="1" selected="0">
            <x v="22"/>
          </reference>
          <reference field="6" count="1" selected="0">
            <x v="9"/>
          </reference>
        </references>
      </pivotArea>
    </chartFormat>
    <chartFormat chart="9" format="40" series="1">
      <pivotArea type="data" outline="0" fieldPosition="0">
        <references count="3">
          <reference field="4294967294" count="1" selected="0">
            <x v="0"/>
          </reference>
          <reference field="3" count="1" selected="0">
            <x v="5"/>
          </reference>
          <reference field="6" count="1" selected="0">
            <x v="10"/>
          </reference>
        </references>
      </pivotArea>
    </chartFormat>
    <chartFormat chart="9" format="41" series="1">
      <pivotArea type="data" outline="0" fieldPosition="0">
        <references count="3">
          <reference field="4294967294" count="1" selected="0">
            <x v="0"/>
          </reference>
          <reference field="3" count="1" selected="0">
            <x v="16"/>
          </reference>
          <reference field="6" count="1" selected="0">
            <x v="10"/>
          </reference>
        </references>
      </pivotArea>
    </chartFormat>
    <chartFormat chart="9" format="42" series="1">
      <pivotArea type="data" outline="0" fieldPosition="0">
        <references count="3">
          <reference field="4294967294" count="1" selected="0">
            <x v="0"/>
          </reference>
          <reference field="3" count="1" selected="0">
            <x v="21"/>
          </reference>
          <reference field="6" count="1" selected="0">
            <x v="10"/>
          </reference>
        </references>
      </pivotArea>
    </chartFormat>
    <chartFormat chart="9" format="43" series="1">
      <pivotArea type="data" outline="0" fieldPosition="0">
        <references count="3">
          <reference field="4294967294" count="1" selected="0">
            <x v="0"/>
          </reference>
          <reference field="3" count="1" selected="0">
            <x v="22"/>
          </reference>
          <reference field="6" count="1" selected="0">
            <x v="10"/>
          </reference>
        </references>
      </pivotArea>
    </chartFormat>
    <chartFormat chart="9" format="44" series="1">
      <pivotArea type="data" outline="0" fieldPosition="0">
        <references count="3">
          <reference field="4294967294" count="1" selected="0">
            <x v="0"/>
          </reference>
          <reference field="3" count="1" selected="0">
            <x v="5"/>
          </reference>
          <reference field="6" count="1" selected="0">
            <x v="11"/>
          </reference>
        </references>
      </pivotArea>
    </chartFormat>
    <chartFormat chart="9" format="45" series="1">
      <pivotArea type="data" outline="0" fieldPosition="0">
        <references count="3">
          <reference field="4294967294" count="1" selected="0">
            <x v="0"/>
          </reference>
          <reference field="3" count="1" selected="0">
            <x v="16"/>
          </reference>
          <reference field="6" count="1" selected="0">
            <x v="11"/>
          </reference>
        </references>
      </pivotArea>
    </chartFormat>
    <chartFormat chart="9" format="46" series="1">
      <pivotArea type="data" outline="0" fieldPosition="0">
        <references count="3">
          <reference field="4294967294" count="1" selected="0">
            <x v="0"/>
          </reference>
          <reference field="3" count="1" selected="0">
            <x v="21"/>
          </reference>
          <reference field="6" count="1" selected="0">
            <x v="11"/>
          </reference>
        </references>
      </pivotArea>
    </chartFormat>
    <chartFormat chart="9" format="47" series="1">
      <pivotArea type="data" outline="0" fieldPosition="0">
        <references count="3">
          <reference field="4294967294" count="1" selected="0">
            <x v="0"/>
          </reference>
          <reference field="3" count="1" selected="0">
            <x v="22"/>
          </reference>
          <reference field="6" count="1" selected="0">
            <x v="1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8CC6AE82-ADE3-4D1B-87AA-B0B1E802C645}" name="PivotTable2" cacheId="246" applyNumberFormats="0" applyBorderFormats="0" applyFontFormats="0" applyPatternFormats="0" applyAlignmentFormats="0" applyWidthHeightFormats="1" dataCaption="Values" errorCaption="o" showError="1" missingCaption="0" updatedVersion="8" minRefreshableVersion="3" useAutoFormatting="1" itemPrintTitles="1" createdVersion="6" indent="0" outline="1" outlineData="1" multipleFieldFilters="0" chartFormat="4">
  <location ref="A3:B9" firstHeaderRow="1" firstDataRow="1" firstDataCol="1"/>
  <pivotFields count="37">
    <pivotField showAll="0"/>
    <pivotField showAll="0"/>
    <pivotField dataField="1" showAll="0"/>
    <pivotField showAll="0"/>
    <pivotField showAll="0"/>
    <pivotField axis="axisRow">
      <items count="10">
        <item x="1"/>
        <item h="1" m="1" x="5"/>
        <item h="1" m="1" x="6"/>
        <item x="0"/>
        <item h="1" m="1" x="7"/>
        <item h="1" m="1" x="8"/>
        <item x="3"/>
        <item x="2"/>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5"/>
  </rowFields>
  <rowItems count="6">
    <i>
      <x/>
    </i>
    <i>
      <x v="3"/>
    </i>
    <i>
      <x v="6"/>
    </i>
    <i>
      <x v="7"/>
    </i>
    <i>
      <x v="8"/>
    </i>
    <i t="grand">
      <x/>
    </i>
  </rowItems>
  <colItems count="1">
    <i/>
  </colItems>
  <dataFields count="1">
    <dataField name="Count of Employee Name" fld="2" subtotal="count" baseField="0" baseItem="0"/>
  </dataFields>
  <chartFormats count="1">
    <chartFormat chart="2" format="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5F6D68B8-EB3F-4780-9DBD-B39BC5C58093}" name="PivotTable3" cacheId="246" applyNumberFormats="0" applyBorderFormats="0" applyFontFormats="0" applyPatternFormats="0" applyAlignmentFormats="0" applyWidthHeightFormats="1" dataCaption="Values" updatedVersion="8" minRefreshableVersion="3" showDrill="0" useAutoFormatting="1" rowGrandTotals="0" colGrandTotals="0" itemPrintTitles="1" createdVersion="6" indent="0" outline="1" outlineData="1" chartFormat="1">
  <location ref="A4:E104" firstHeaderRow="1" firstDataRow="1" firstDataCol="5"/>
  <pivotFields count="37">
    <pivotField axis="axisRow" compact="0" outline="0" showAll="0" defaultSubtotal="0">
      <items count="10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s>
    </pivotField>
    <pivotField showAll="0"/>
    <pivotField axis="axisRow" outline="0" showAll="0" defaultSubtotal="0">
      <items count="250">
        <item m="1" x="217"/>
        <item m="1" x="208"/>
        <item m="1" x="247"/>
        <item m="1" x="179"/>
        <item m="1" x="242"/>
        <item m="1" x="170"/>
        <item m="1" x="187"/>
        <item m="1" x="197"/>
        <item m="1" x="221"/>
        <item m="1" x="201"/>
        <item m="1" x="198"/>
        <item m="1" x="219"/>
        <item m="1" x="173"/>
        <item m="1" x="195"/>
        <item m="1" x="235"/>
        <item m="1" x="211"/>
        <item m="1" x="234"/>
        <item m="1" x="183"/>
        <item m="1" x="249"/>
        <item m="1" x="190"/>
        <item m="1" x="207"/>
        <item m="1" x="165"/>
        <item m="1" x="238"/>
        <item m="1" x="240"/>
        <item m="1" x="243"/>
        <item m="1" x="199"/>
        <item m="1" x="237"/>
        <item m="1" x="177"/>
        <item m="1" x="204"/>
        <item m="1" x="188"/>
        <item m="1" x="175"/>
        <item m="1" x="200"/>
        <item m="1" x="168"/>
        <item m="1" x="192"/>
        <item m="1" x="205"/>
        <item m="1" x="239"/>
        <item m="1" x="213"/>
        <item m="1" x="185"/>
        <item m="1" x="176"/>
        <item m="1" x="227"/>
        <item m="1" x="230"/>
        <item m="1" x="212"/>
        <item m="1" x="228"/>
        <item m="1" x="215"/>
        <item m="1" x="216"/>
        <item m="1" x="167"/>
        <item m="1" x="181"/>
        <item m="1" x="196"/>
        <item m="1" x="112"/>
        <item m="1" x="248"/>
        <item m="1" x="202"/>
        <item m="1" x="209"/>
        <item m="1" x="225"/>
        <item m="1" x="172"/>
        <item m="1" x="214"/>
        <item m="1" x="222"/>
        <item m="1" x="206"/>
        <item m="1" x="232"/>
        <item m="1" x="245"/>
        <item m="1" x="191"/>
        <item m="1" x="236"/>
        <item m="1" x="231"/>
        <item m="1" x="174"/>
        <item m="1" x="182"/>
        <item m="1" x="178"/>
        <item m="1" x="164"/>
        <item m="1" x="100"/>
        <item m="1" x="101"/>
        <item m="1" x="102"/>
        <item m="1" x="105"/>
        <item m="1" x="106"/>
        <item m="1" x="233"/>
        <item m="1" x="244"/>
        <item m="1" x="113"/>
        <item m="1" x="186"/>
        <item m="1" x="117"/>
        <item m="1" x="121"/>
        <item m="1" x="114"/>
        <item m="1" x="171"/>
        <item m="1" x="115"/>
        <item m="1" x="194"/>
        <item m="1" x="224"/>
        <item m="1" x="124"/>
        <item m="1" x="166"/>
        <item m="1" x="119"/>
        <item m="1" x="169"/>
        <item m="1" x="246"/>
        <item m="1" x="110"/>
        <item m="1" x="130"/>
        <item m="1" x="131"/>
        <item m="1" x="132"/>
        <item m="1" x="226"/>
        <item m="1" x="134"/>
        <item m="1" x="220"/>
        <item m="1" x="180"/>
        <item m="1" x="189"/>
        <item m="1" x="137"/>
        <item m="1" x="138"/>
        <item m="1" x="139"/>
        <item m="1" x="140"/>
        <item m="1" x="141"/>
        <item m="1" x="142"/>
        <item m="1" x="143"/>
        <item m="1" x="144"/>
        <item m="1" x="145"/>
        <item m="1" x="146"/>
        <item m="1" x="241"/>
        <item m="1" x="148"/>
        <item m="1" x="229"/>
        <item m="1" x="150"/>
        <item m="1" x="151"/>
        <item m="1" x="184"/>
        <item m="1" x="153"/>
        <item m="1" x="154"/>
        <item m="1" x="155"/>
        <item m="1" x="218"/>
        <item m="1" x="203"/>
        <item m="1" x="158"/>
        <item m="1" x="193"/>
        <item m="1" x="160"/>
        <item m="1" x="223"/>
        <item m="1" x="163"/>
        <item m="1" x="108"/>
        <item m="1" x="111"/>
        <item m="1" x="118"/>
        <item m="1" x="135"/>
        <item m="1" x="136"/>
        <item m="1" x="120"/>
        <item m="1" x="122"/>
        <item m="1" x="133"/>
        <item m="1" x="156"/>
        <item m="1" x="157"/>
        <item m="1" x="103"/>
        <item m="1" x="147"/>
        <item m="1" x="159"/>
        <item m="1" x="210"/>
        <item m="1" x="104"/>
        <item m="1" x="107"/>
        <item m="1" x="109"/>
        <item m="1" x="123"/>
        <item m="1" x="126"/>
        <item m="1" x="125"/>
        <item m="1" x="152"/>
        <item m="1" x="161"/>
        <item m="1" x="116"/>
        <item m="1" x="127"/>
        <item m="1" x="128"/>
        <item m="1" x="129"/>
        <item m="1" x="149"/>
        <item m="1" x="16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s>
    </pivotField>
    <pivotField showAll="0"/>
    <pivotField showAll="0"/>
    <pivotField showAll="0"/>
    <pivotField showAll="0"/>
    <pivotField showAll="0"/>
    <pivotField showAll="0"/>
    <pivotField showAll="0"/>
    <pivotField showAll="0"/>
    <pivotField showAll="0"/>
    <pivotField showAll="0"/>
    <pivotField showAll="0"/>
    <pivotField showAll="0"/>
    <pivotField axis="axisRow" outline="0" subtotalTop="0" showAll="0" defaultSubtotal="0">
      <items count="27">
        <item m="1" x="19"/>
        <item x="4"/>
        <item m="1" x="26"/>
        <item m="1" x="20"/>
        <item m="1" x="14"/>
        <item m="1" x="25"/>
        <item m="1" x="10"/>
        <item x="6"/>
        <item m="1" x="17"/>
        <item m="1" x="18"/>
        <item m="1" x="23"/>
        <item m="1" x="24"/>
        <item m="1" x="9"/>
        <item m="1" x="22"/>
        <item m="1" x="16"/>
        <item m="1" x="13"/>
        <item m="1" x="11"/>
        <item m="1" x="21"/>
        <item m="1" x="12"/>
        <item m="1" x="15"/>
        <item x="0"/>
        <item x="1"/>
        <item x="2"/>
        <item x="3"/>
        <item x="5"/>
        <item x="7"/>
        <item x="8"/>
      </items>
    </pivotField>
    <pivotField axis="axisRow" outline="0" multipleItemSelectionAllowed="1" showAll="0" defaultSubtotal="0">
      <items count="37">
        <item m="1" x="32"/>
        <item m="1" x="10"/>
        <item x="0"/>
        <item m="1" x="31"/>
        <item m="1" x="29"/>
        <item m="1" x="28"/>
        <item m="1" x="33"/>
        <item m="1" x="19"/>
        <item m="1" x="36"/>
        <item m="1" x="30"/>
        <item m="1" x="35"/>
        <item m="1" x="25"/>
        <item m="1" x="16"/>
        <item m="1" x="13"/>
        <item x="6"/>
        <item m="1" x="17"/>
        <item m="1" x="22"/>
        <item m="1" x="27"/>
        <item m="1" x="23"/>
        <item m="1" x="9"/>
        <item m="1" x="24"/>
        <item m="1" x="26"/>
        <item m="1" x="20"/>
        <item m="1" x="14"/>
        <item m="1" x="34"/>
        <item m="1" x="12"/>
        <item m="1" x="21"/>
        <item m="1" x="15"/>
        <item m="1" x="11"/>
        <item m="1" x="18"/>
        <item x="1"/>
        <item x="2"/>
        <item x="3"/>
        <item x="4"/>
        <item x="5"/>
        <item x="7"/>
        <item x="8"/>
      </items>
    </pivotField>
    <pivotField axis="axisRow" subtotalTop="0" showAll="0" defaultSubtotal="0">
      <items count="32">
        <item m="1" x="24"/>
        <item m="1" x="28"/>
        <item m="1" x="25"/>
        <item m="1" x="27"/>
        <item m="1" x="29"/>
        <item m="1" x="10"/>
        <item x="6"/>
        <item m="1" x="23"/>
        <item m="1" x="26"/>
        <item m="1" x="31"/>
        <item m="1" x="16"/>
        <item m="1" x="9"/>
        <item m="1" x="17"/>
        <item m="1" x="18"/>
        <item m="1" x="19"/>
        <item m="1" x="21"/>
        <item m="1" x="13"/>
        <item m="1" x="12"/>
        <item m="1" x="11"/>
        <item x="2"/>
        <item m="1" x="30"/>
        <item m="1" x="15"/>
        <item m="1" x="14"/>
        <item m="1" x="22"/>
        <item x="3"/>
        <item m="1" x="20"/>
        <item x="0"/>
        <item x="1"/>
        <item x="4"/>
        <item x="5"/>
        <item x="7"/>
        <item x="8"/>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5">
    <field x="0"/>
    <field x="2"/>
    <field x="15"/>
    <field x="16"/>
    <field x="17"/>
  </rowFields>
  <rowItems count="100">
    <i>
      <x/>
      <x v="150"/>
      <x v="20"/>
      <x v="2"/>
      <x v="26"/>
    </i>
    <i>
      <x v="1"/>
      <x v="151"/>
      <x v="21"/>
      <x v="30"/>
      <x v="27"/>
    </i>
    <i>
      <x v="2"/>
      <x v="152"/>
      <x v="22"/>
      <x v="31"/>
      <x v="19"/>
    </i>
    <i>
      <x v="3"/>
      <x v="153"/>
      <x v="23"/>
      <x v="32"/>
      <x v="24"/>
    </i>
    <i>
      <x v="4"/>
      <x v="154"/>
      <x v="1"/>
      <x v="33"/>
      <x v="28"/>
    </i>
    <i>
      <x v="5"/>
      <x v="155"/>
      <x v="23"/>
      <x v="30"/>
      <x v="29"/>
    </i>
    <i>
      <x v="6"/>
      <x v="156"/>
      <x v="20"/>
      <x v="31"/>
      <x v="6"/>
    </i>
    <i>
      <x v="7"/>
      <x v="157"/>
      <x v="21"/>
      <x v="2"/>
      <x v="30"/>
    </i>
    <i>
      <x v="8"/>
      <x v="158"/>
      <x v="24"/>
      <x v="34"/>
      <x v="28"/>
    </i>
    <i>
      <x v="9"/>
      <x v="159"/>
      <x v="22"/>
      <x v="31"/>
      <x v="29"/>
    </i>
    <i>
      <x v="10"/>
      <x v="160"/>
      <x v="23"/>
      <x v="2"/>
      <x v="27"/>
    </i>
    <i>
      <x v="11"/>
      <x v="161"/>
      <x v="23"/>
      <x v="32"/>
      <x v="26"/>
    </i>
    <i>
      <x v="12"/>
      <x v="162"/>
      <x v="20"/>
      <x v="34"/>
      <x v="30"/>
    </i>
    <i>
      <x v="13"/>
      <x v="163"/>
      <x v="21"/>
      <x v="14"/>
      <x v="30"/>
    </i>
    <i>
      <x v="14"/>
      <x v="164"/>
      <x v="22"/>
      <x v="30"/>
      <x v="29"/>
    </i>
    <i>
      <x v="15"/>
      <x v="165"/>
      <x v="22"/>
      <x v="32"/>
      <x v="30"/>
    </i>
    <i>
      <x v="16"/>
      <x v="166"/>
      <x v="22"/>
      <x v="33"/>
      <x v="31"/>
    </i>
    <i>
      <x v="17"/>
      <x v="167"/>
      <x v="7"/>
      <x v="14"/>
      <x v="27"/>
    </i>
    <i>
      <x v="18"/>
      <x v="168"/>
      <x v="21"/>
      <x v="35"/>
      <x v="24"/>
    </i>
    <i>
      <x v="19"/>
      <x v="169"/>
      <x v="23"/>
      <x v="14"/>
      <x v="19"/>
    </i>
    <i>
      <x v="20"/>
      <x v="170"/>
      <x v="23"/>
      <x v="33"/>
      <x v="27"/>
    </i>
    <i>
      <x v="21"/>
      <x v="171"/>
      <x v="25"/>
      <x v="2"/>
      <x v="30"/>
    </i>
    <i>
      <x v="22"/>
      <x v="172"/>
      <x v="7"/>
      <x v="2"/>
      <x v="24"/>
    </i>
    <i>
      <x v="23"/>
      <x v="173"/>
      <x v="26"/>
      <x v="33"/>
      <x v="30"/>
    </i>
    <i>
      <x v="24"/>
      <x v="174"/>
      <x v="7"/>
      <x v="36"/>
      <x v="27"/>
    </i>
    <i>
      <x v="25"/>
      <x v="175"/>
      <x v="20"/>
      <x v="32"/>
      <x v="28"/>
    </i>
    <i>
      <x v="26"/>
      <x v="176"/>
      <x v="25"/>
      <x v="14"/>
      <x v="19"/>
    </i>
    <i>
      <x v="27"/>
      <x v="177"/>
      <x v="7"/>
      <x v="32"/>
      <x v="24"/>
    </i>
    <i>
      <x v="28"/>
      <x v="178"/>
      <x v="23"/>
      <x v="31"/>
      <x v="28"/>
    </i>
    <i>
      <x v="29"/>
      <x v="179"/>
      <x v="26"/>
      <x v="36"/>
      <x v="27"/>
    </i>
    <i>
      <x v="30"/>
      <x v="180"/>
      <x v="24"/>
      <x v="14"/>
      <x v="19"/>
    </i>
    <i>
      <x v="31"/>
      <x v="181"/>
      <x v="26"/>
      <x v="34"/>
      <x v="24"/>
    </i>
    <i>
      <x v="32"/>
      <x v="182"/>
      <x v="26"/>
      <x v="32"/>
      <x v="6"/>
    </i>
    <i>
      <x v="33"/>
      <x v="183"/>
      <x v="21"/>
      <x v="33"/>
      <x v="27"/>
    </i>
    <i>
      <x v="34"/>
      <x v="184"/>
      <x v="25"/>
      <x v="30"/>
      <x v="26"/>
    </i>
    <i>
      <x v="35"/>
      <x v="185"/>
      <x v="25"/>
      <x v="36"/>
      <x v="19"/>
    </i>
    <i>
      <x v="36"/>
      <x v="186"/>
      <x v="26"/>
      <x v="33"/>
      <x v="31"/>
    </i>
    <i>
      <x v="37"/>
      <x v="187"/>
      <x v="21"/>
      <x v="36"/>
      <x v="27"/>
    </i>
    <i>
      <x v="38"/>
      <x v="188"/>
      <x v="26"/>
      <x v="2"/>
      <x v="27"/>
    </i>
    <i>
      <x v="39"/>
      <x v="189"/>
      <x v="23"/>
      <x v="31"/>
      <x v="19"/>
    </i>
    <i>
      <x v="40"/>
      <x v="190"/>
      <x v="22"/>
      <x v="35"/>
      <x v="31"/>
    </i>
    <i>
      <x v="41"/>
      <x v="191"/>
      <x v="20"/>
      <x v="34"/>
      <x v="6"/>
    </i>
    <i>
      <x v="42"/>
      <x v="192"/>
      <x v="25"/>
      <x v="2"/>
      <x v="28"/>
    </i>
    <i>
      <x v="43"/>
      <x v="193"/>
      <x v="22"/>
      <x v="30"/>
      <x v="6"/>
    </i>
    <i>
      <x v="44"/>
      <x v="194"/>
      <x v="25"/>
      <x v="32"/>
      <x v="27"/>
    </i>
    <i>
      <x v="45"/>
      <x v="195"/>
      <x v="20"/>
      <x v="34"/>
      <x v="27"/>
    </i>
    <i>
      <x v="46"/>
      <x v="196"/>
      <x v="21"/>
      <x v="14"/>
      <x v="24"/>
    </i>
    <i>
      <x v="47"/>
      <x v="197"/>
      <x v="20"/>
      <x v="35"/>
      <x v="27"/>
    </i>
    <i>
      <x v="48"/>
      <x v="198"/>
      <x v="22"/>
      <x v="34"/>
      <x v="6"/>
    </i>
    <i>
      <x v="49"/>
      <x v="199"/>
      <x v="24"/>
      <x v="32"/>
      <x v="24"/>
    </i>
    <i>
      <x v="50"/>
      <x v="200"/>
      <x v="23"/>
      <x v="34"/>
      <x v="26"/>
    </i>
    <i>
      <x v="51"/>
      <x v="201"/>
      <x v="25"/>
      <x v="14"/>
      <x v="19"/>
    </i>
    <i>
      <x v="52"/>
      <x v="202"/>
      <x v="25"/>
      <x v="31"/>
      <x v="26"/>
    </i>
    <i>
      <x v="53"/>
      <x v="203"/>
      <x v="26"/>
      <x v="32"/>
      <x v="24"/>
    </i>
    <i>
      <x v="54"/>
      <x v="204"/>
      <x v="24"/>
      <x v="33"/>
      <x v="29"/>
    </i>
    <i>
      <x v="55"/>
      <x v="205"/>
      <x v="23"/>
      <x v="34"/>
      <x v="19"/>
    </i>
    <i>
      <x v="56"/>
      <x v="206"/>
      <x v="26"/>
      <x v="2"/>
      <x v="27"/>
    </i>
    <i>
      <x v="57"/>
      <x v="207"/>
      <x v="25"/>
      <x v="35"/>
      <x v="27"/>
    </i>
    <i>
      <x v="58"/>
      <x v="208"/>
      <x v="24"/>
      <x v="33"/>
      <x v="6"/>
    </i>
    <i>
      <x v="59"/>
      <x v="209"/>
      <x v="24"/>
      <x v="35"/>
      <x v="31"/>
    </i>
    <i>
      <x v="60"/>
      <x v="210"/>
      <x v="1"/>
      <x v="34"/>
      <x v="30"/>
    </i>
    <i>
      <x v="61"/>
      <x v="211"/>
      <x v="21"/>
      <x v="35"/>
      <x v="31"/>
    </i>
    <i>
      <x v="62"/>
      <x v="212"/>
      <x v="24"/>
      <x v="2"/>
      <x v="24"/>
    </i>
    <i>
      <x v="63"/>
      <x v="213"/>
      <x v="1"/>
      <x v="30"/>
      <x v="19"/>
    </i>
    <i>
      <x v="64"/>
      <x v="214"/>
      <x v="26"/>
      <x v="2"/>
      <x v="28"/>
    </i>
    <i>
      <x v="65"/>
      <x v="215"/>
      <x v="7"/>
      <x v="30"/>
      <x v="27"/>
    </i>
    <i>
      <x v="66"/>
      <x v="216"/>
      <x v="25"/>
      <x v="2"/>
      <x v="29"/>
    </i>
    <i>
      <x v="67"/>
      <x v="217"/>
      <x v="1"/>
      <x v="34"/>
      <x v="31"/>
    </i>
    <i>
      <x v="68"/>
      <x v="218"/>
      <x v="22"/>
      <x v="2"/>
      <x v="31"/>
    </i>
    <i>
      <x v="69"/>
      <x v="219"/>
      <x v="22"/>
      <x v="35"/>
      <x v="26"/>
    </i>
    <i>
      <x v="70"/>
      <x v="220"/>
      <x v="7"/>
      <x v="34"/>
      <x v="30"/>
    </i>
    <i>
      <x v="71"/>
      <x v="221"/>
      <x v="7"/>
      <x v="30"/>
      <x v="29"/>
    </i>
    <i>
      <x v="72"/>
      <x v="222"/>
      <x v="21"/>
      <x v="32"/>
      <x v="27"/>
    </i>
    <i>
      <x v="73"/>
      <x v="223"/>
      <x v="22"/>
      <x v="36"/>
      <x v="31"/>
    </i>
    <i>
      <x v="74"/>
      <x v="224"/>
      <x v="25"/>
      <x v="33"/>
      <x v="6"/>
    </i>
    <i>
      <x v="75"/>
      <x v="225"/>
      <x v="21"/>
      <x v="14"/>
      <x v="26"/>
    </i>
    <i>
      <x v="76"/>
      <x v="226"/>
      <x v="22"/>
      <x v="31"/>
      <x v="28"/>
    </i>
    <i>
      <x v="77"/>
      <x v="227"/>
      <x v="26"/>
      <x v="32"/>
      <x v="26"/>
    </i>
    <i>
      <x v="78"/>
      <x v="228"/>
      <x v="7"/>
      <x v="30"/>
      <x v="30"/>
    </i>
    <i>
      <x v="79"/>
      <x v="229"/>
      <x v="22"/>
      <x v="30"/>
      <x v="26"/>
    </i>
    <i>
      <x v="80"/>
      <x v="230"/>
      <x v="25"/>
      <x v="36"/>
      <x v="30"/>
    </i>
    <i>
      <x v="81"/>
      <x v="231"/>
      <x v="22"/>
      <x v="31"/>
      <x v="6"/>
    </i>
    <i>
      <x v="82"/>
      <x v="232"/>
      <x v="20"/>
      <x v="36"/>
      <x v="24"/>
    </i>
    <i>
      <x v="83"/>
      <x v="233"/>
      <x v="25"/>
      <x v="36"/>
      <x v="29"/>
    </i>
    <i>
      <x v="84"/>
      <x v="234"/>
      <x v="22"/>
      <x v="31"/>
      <x v="27"/>
    </i>
    <i>
      <x v="85"/>
      <x v="235"/>
      <x v="23"/>
      <x v="32"/>
      <x v="19"/>
    </i>
    <i>
      <x v="86"/>
      <x v="236"/>
      <x v="25"/>
      <x v="14"/>
      <x v="24"/>
    </i>
    <i>
      <x v="87"/>
      <x v="237"/>
      <x v="25"/>
      <x v="35"/>
      <x v="6"/>
    </i>
    <i>
      <x v="88"/>
      <x v="238"/>
      <x v="1"/>
      <x v="36"/>
      <x v="29"/>
    </i>
    <i>
      <x v="89"/>
      <x v="239"/>
      <x v="23"/>
      <x v="34"/>
      <x v="31"/>
    </i>
    <i>
      <x v="90"/>
      <x v="240"/>
      <x v="22"/>
      <x v="33"/>
      <x v="27"/>
    </i>
    <i>
      <x v="91"/>
      <x v="241"/>
      <x v="1"/>
      <x v="35"/>
      <x v="28"/>
    </i>
    <i>
      <x v="92"/>
      <x v="242"/>
      <x v="24"/>
      <x v="30"/>
      <x v="26"/>
    </i>
    <i>
      <x v="93"/>
      <x v="243"/>
      <x v="21"/>
      <x v="14"/>
      <x v="26"/>
    </i>
    <i>
      <x v="94"/>
      <x v="244"/>
      <x v="22"/>
      <x v="2"/>
      <x v="6"/>
    </i>
    <i>
      <x v="95"/>
      <x v="245"/>
      <x v="25"/>
      <x v="2"/>
      <x v="27"/>
    </i>
    <i>
      <x v="96"/>
      <x v="246"/>
      <x v="1"/>
      <x v="34"/>
      <x v="28"/>
    </i>
    <i>
      <x v="97"/>
      <x v="247"/>
      <x v="7"/>
      <x v="33"/>
      <x v="26"/>
    </i>
    <i>
      <x v="98"/>
      <x v="248"/>
      <x v="20"/>
      <x v="33"/>
      <x v="31"/>
    </i>
    <i>
      <x v="99"/>
      <x v="249"/>
      <x v="20"/>
      <x v="34"/>
      <x v="27"/>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_rels/rdRichValueWebImage.xml.rels><?xml version="1.0" encoding="UTF-8" standalone="yes"?>
<Relationships xmlns="http://schemas.openxmlformats.org/package/2006/relationships"><Relationship Id="rId8" Type="http://schemas.openxmlformats.org/officeDocument/2006/relationships/hyperlink" Target="https://www.bing.com/images/search?form=xlimg&amp;q=West%20Bengal" TargetMode="External"/><Relationship Id="rId13" Type="http://schemas.openxmlformats.org/officeDocument/2006/relationships/hyperlink" Target="https://www.bing.com/th?id=OSK.77266c06aab97a03f3fa7adfb9088a9a&amp;qlt=95" TargetMode="External"/><Relationship Id="rId18" Type="http://schemas.openxmlformats.org/officeDocument/2006/relationships/hyperlink" Target="https://www.bing.com/images/search?form=xlimg&amp;q=Ahmedabad" TargetMode="External"/><Relationship Id="rId3" Type="http://schemas.openxmlformats.org/officeDocument/2006/relationships/hyperlink" Target="https://www.bing.com/th?id=OSK.94d73da6f1fde5c0a8576dce809f89ee&amp;qlt=95" TargetMode="External"/><Relationship Id="rId21" Type="http://schemas.openxmlformats.org/officeDocument/2006/relationships/hyperlink" Target="https://www.bing.com/th?id=OSK.866d524a04d576ba593e6a4d5d2148ad&amp;qlt=95" TargetMode="External"/><Relationship Id="rId7" Type="http://schemas.openxmlformats.org/officeDocument/2006/relationships/hyperlink" Target="https://www.bing.com/th?id=OSK.6ec5c493a20f827947722bc40a05d996&amp;qlt=95" TargetMode="External"/><Relationship Id="rId12" Type="http://schemas.openxmlformats.org/officeDocument/2006/relationships/hyperlink" Target="https://www.bing.com/images/search?form=xlimg&amp;q=Maharashtra" TargetMode="External"/><Relationship Id="rId17" Type="http://schemas.openxmlformats.org/officeDocument/2006/relationships/hyperlink" Target="https://www.bing.com/th?id=OSK.b14e92073be71cac78b9b93f7c710be0&amp;qlt=95" TargetMode="External"/><Relationship Id="rId2" Type="http://schemas.openxmlformats.org/officeDocument/2006/relationships/hyperlink" Target="https://www.bing.com/images/search?form=xlimg&amp;q=Karnataka" TargetMode="External"/><Relationship Id="rId16" Type="http://schemas.openxmlformats.org/officeDocument/2006/relationships/hyperlink" Target="https://www.bing.com/images/search?form=xlimg&amp;q=Gujarat" TargetMode="External"/><Relationship Id="rId20" Type="http://schemas.openxmlformats.org/officeDocument/2006/relationships/hyperlink" Target="https://www.bing.com/images/search?form=xlimg&amp;q=Tamil%20Nadu" TargetMode="External"/><Relationship Id="rId1" Type="http://schemas.openxmlformats.org/officeDocument/2006/relationships/hyperlink" Target="https://www.bing.com/th?id=OSK.d01326238fdf5568ae32b3860dcb0e43&amp;qlt=95" TargetMode="External"/><Relationship Id="rId6" Type="http://schemas.openxmlformats.org/officeDocument/2006/relationships/hyperlink" Target="https://www.bing.com/images/search?form=xlimg&amp;q=Delhi" TargetMode="External"/><Relationship Id="rId11" Type="http://schemas.openxmlformats.org/officeDocument/2006/relationships/hyperlink" Target="https://www.bing.com/th?id=OSK.1630e2cde21c443a5f00ab6acad0a6db&amp;qlt=95" TargetMode="External"/><Relationship Id="rId5" Type="http://schemas.openxmlformats.org/officeDocument/2006/relationships/hyperlink" Target="https://www.bing.com/th?id=OSK.5c95f0d79e07f6c7e3c33a894ab5a87b&amp;qlt=95" TargetMode="External"/><Relationship Id="rId15" Type="http://schemas.openxmlformats.org/officeDocument/2006/relationships/hyperlink" Target="https://www.bing.com/th?id=OSK.2fb294a1dc5ba3af56a975afb04d5b83&amp;qlt=95" TargetMode="External"/><Relationship Id="rId10" Type="http://schemas.openxmlformats.org/officeDocument/2006/relationships/hyperlink" Target="https://www.bing.com/images/search?form=xlimg&amp;q=Kolkata" TargetMode="External"/><Relationship Id="rId19" Type="http://schemas.openxmlformats.org/officeDocument/2006/relationships/hyperlink" Target="https://www.bing.com/th?id=OSK.0af7164e37ac323ee3051c78eba8bf1d&amp;qlt=95" TargetMode="External"/><Relationship Id="rId4" Type="http://schemas.openxmlformats.org/officeDocument/2006/relationships/hyperlink" Target="https://www.bing.com/images/search?form=xlimg&amp;q=Bengaluru" TargetMode="External"/><Relationship Id="rId9" Type="http://schemas.openxmlformats.org/officeDocument/2006/relationships/hyperlink" Target="https://www.bing.com/th?id=OSK.43aaf683d513aa9ed27ac92098a8cf26&amp;qlt=95" TargetMode="External"/><Relationship Id="rId14" Type="http://schemas.openxmlformats.org/officeDocument/2006/relationships/hyperlink" Target="https://www.bing.com/images/search?form=xlimg&amp;q=Mumbai" TargetMode="External"/><Relationship Id="rId22" Type="http://schemas.openxmlformats.org/officeDocument/2006/relationships/hyperlink" Target="https://www.bing.com/images/search?form=xlimg&amp;q=Chennai" TargetMode="External"/></Relationships>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Srd>
</file>

<file path=xl/richData/rdarray.xml><?xml version="1.0" encoding="utf-8"?>
<arrayData xmlns="http://schemas.microsoft.com/office/spreadsheetml/2017/richdata2" count="16">
  <a r="3">
    <v t="r">5</v>
    <v t="r">6</v>
    <v t="r">7</v>
  </a>
  <a r="1">
    <v t="s">Kannada</v>
  </a>
  <a r="1">
    <v t="s">Indian Standard Time</v>
  </a>
  <a r="1">
    <v t="s">M Goutham Kumar (Mayor)</v>
  </a>
  <a r="1">
    <v t="s">UTC+05:30</v>
  </a>
  <a r="2">
    <v t="r">29</v>
    <v t="r">30</v>
  </a>
  <a r="2">
    <v t="r">39</v>
    <v t="r">40</v>
  </a>
  <a r="13">
    <v t="s">Rangpuri language</v>
    <v t="s">Nepali language</v>
    <v t="s">Kurmali language</v>
    <v t="s">Hindi</v>
    <v t="s">English language</v>
    <v t="s">Odia language</v>
    <v t="s">Kurukh language</v>
    <v t="s">Santali language</v>
    <v t="s">Urdu</v>
    <v t="s">Bengali language</v>
    <v t="s">Punjabi language</v>
    <v t="s">Telugu language</v>
    <v t="s">KRDS lects</v>
  </a>
  <a r="2">
    <v t="r">49</v>
    <v t="r">50</v>
  </a>
  <a r="4">
    <v t="r">61</v>
    <v t="r">62</v>
    <v t="r">63</v>
    <v t="r">64</v>
  </a>
  <a r="1">
    <v t="s">Marathi language</v>
  </a>
  <a r="2">
    <v t="r">82</v>
    <v t="r">83</v>
  </a>
  <a r="2">
    <v t="r">91</v>
    <v t="r">92</v>
  </a>
  <a r="2">
    <v t="r">102</v>
    <v t="r">103</v>
  </a>
  <a r="1">
    <v t="s">Tamil language</v>
  </a>
  <a r="1">
    <v t="r">113</v>
  </a>
</arrayData>
</file>

<file path=xl/richData/rdrichvalue.xml><?xml version="1.0" encoding="utf-8"?>
<rvData xmlns="http://schemas.microsoft.com/office/spreadsheetml/2017/richdata" count="128">
  <rv s="0">
    <v>536870912</v>
    <v>Karnataka</v>
    <v>216903eb-bbc1-497e-b914-8eb69db6f747</v>
    <v>en-US</v>
    <v>Map</v>
  </rv>
  <rv s="1">
    <fb>191791</fb>
    <v>9</v>
  </rv>
  <rv s="0">
    <v>536870912</v>
    <v>Bengaluru</v>
    <v>2ab373f2-434a-45b8-c281-342ba82d97a0</v>
    <v>en-US</v>
    <v>Map</v>
  </rv>
  <rv s="0">
    <v>536870912</v>
    <v>India</v>
    <v>85fa63d3-9596-adb9-b4eb-502273d84f56</v>
    <v>en-US</v>
    <v>Map</v>
  </rv>
  <rv s="2">
    <v>0</v>
    <v>7</v>
    <v>0</v>
    <v>7</v>
    <v>0</v>
    <v>Image of Karnataka</v>
  </rv>
  <rv s="0">
    <v>805306368</v>
    <v>Thawar Chand Gehlot (Governor)</v>
    <v>87e33b23-4c8b-eb26-1b83-e4323082f598</v>
    <v>en-US</v>
    <v>Generic</v>
  </rv>
  <rv s="0">
    <v>805306368</v>
    <v>Siddaramaiah (Chief minister)</v>
    <v>2b87b63a-0264-3d22-fabd-9598bf331d45</v>
    <v>en-US</v>
    <v>Generic</v>
  </rv>
  <rv s="0">
    <v>805306368</v>
    <v>D. K. Shivakumar (Deputy Chief Minister)</v>
    <v>9e4fedf7-2f89-4e4a-a798-5dc3859eb63b</v>
    <v>en-US</v>
    <v>Generic</v>
  </rv>
  <rv s="3">
    <v>0</v>
  </rv>
  <rv s="4">
    <v>https://www.bing.com/search?q=karnataka&amp;form=skydnc</v>
    <v>Learn more on Bing</v>
  </rv>
  <rv s="3">
    <v>1</v>
  </rv>
  <rv s="1">
    <fb>61130704</fb>
    <v>9</v>
  </rv>
  <rv s="3">
    <v>2</v>
  </rv>
  <rv s="5">
    <v>#VALUE!</v>
    <v>en-US</v>
    <v>216903eb-bbc1-497e-b914-8eb69db6f747</v>
    <v>536870912</v>
    <v>1</v>
    <v>2</v>
    <v>3</v>
    <v>Karnataka</v>
    <v>5</v>
    <v>6</v>
    <v>Map</v>
    <v>7</v>
    <v>8</v>
    <v>IN-KA</v>
    <v>1</v>
    <v>2</v>
    <v>3</v>
    <v>Karnataka is a state in the southwestern region of India. It was formed as Mysore State on 1 November 1956, with the passage of the States Reorganisation Act, and renamed Karnataka in 1973. The state is bordered by the Lakshadweep Sea to the ...</v>
    <v>4</v>
    <v>2</v>
    <v>8</v>
    <v>9</v>
    <v>Karnataka</v>
    <v>10</v>
    <v>11</v>
    <v>12</v>
    <v>Karnataka</v>
    <v>mdp/vdpid/16217</v>
  </rv>
  <rv s="1">
    <fb>741</fb>
    <v>9</v>
  </rv>
  <rv s="0">
    <v>536870912</v>
    <v>Company rule in India</v>
    <v>322aafcd-954d-0db7-5871-c26baa1b8358</v>
    <v>en-US</v>
    <v>Map</v>
  </rv>
  <rv s="2">
    <v>1</v>
    <v>7</v>
    <v>10</v>
    <v>7</v>
    <v>0</v>
    <v>Image of Bengaluru</v>
  </rv>
  <rv s="1">
    <fb>12.979119799999999</fb>
    <v>14</v>
  </rv>
  <rv s="3">
    <v>3</v>
  </rv>
  <rv s="4">
    <v>https://www.bing.com/search?q=bangalore&amp;form=skydnc</v>
    <v>Learn more on Bing</v>
  </rv>
  <rv s="1">
    <fb>77.591299699999993</fb>
    <v>14</v>
  </rv>
  <rv s="1">
    <fb>12327000</fb>
    <v>9</v>
  </rv>
  <rv s="3">
    <v>4</v>
  </rv>
  <rv s="6">
    <v>#VALUE!</v>
    <v>en-US</v>
    <v>2ab373f2-434a-45b8-c281-342ba82d97a0</v>
    <v>536870912</v>
    <v>1</v>
    <v>11</v>
    <v>12</v>
    <v>Bengaluru</v>
    <v>5</v>
    <v>6</v>
    <v>Map</v>
    <v>7</v>
    <v>13</v>
    <v>14</v>
    <v>15</v>
    <v>Bengaluru, formerly called Bangalore, is the capital and largest city of the southern Indian state of Karnataka. As per the 2011 census, the city had a population of 8.4 million, making it the third most populous city in India and the most ...</v>
    <v>16</v>
    <v>17</v>
    <v>18</v>
    <v>19</v>
    <v>20</v>
    <v>Bengaluru</v>
    <v>21</v>
    <v>22</v>
    <v>Bengaluru</v>
    <v>mdp/vdpid/7466620589789151233</v>
  </rv>
  <rv s="0">
    <v>536870912</v>
    <v>Delhi</v>
    <v>275e8ab8-7bd0-4633-9c89-0133be92e587</v>
    <v>en-US</v>
    <v>Map</v>
  </rv>
  <rv s="1">
    <fb>1484</fb>
    <v>9</v>
  </rv>
  <rv s="0">
    <v>536870912</v>
    <v>New Delhi</v>
    <v>b474d3c7-a39a-d5ba-7426-18e00042f03e</v>
    <v>en-US</v>
    <v>Map</v>
  </rv>
  <rv s="0">
    <v>536870912</v>
    <v>Sur Empire</v>
    <v>14116fa5-c108-6564-e585-c8cd1d016837</v>
    <v>en-US</v>
    <v>Map</v>
  </rv>
  <rv s="2">
    <v>2</v>
    <v>7</v>
    <v>15</v>
    <v>7</v>
    <v>0</v>
    <v>Image of Delhi</v>
  </rv>
  <rv s="0">
    <v>805306368</v>
    <v>Vinai Kumar Saxena (Lieutenant governor)</v>
    <v>63e4d87a-b12e-3d7a-686e-620814853d36</v>
    <v>en-US</v>
    <v>Generic</v>
  </rv>
  <rv s="0">
    <v>805306368</v>
    <v>Arvind Kejriwal (Chief minister)</v>
    <v>406f9300-0c0c-3948-9d26-5c194e968300</v>
    <v>en-US</v>
    <v>Generic</v>
  </rv>
  <rv s="3">
    <v>5</v>
  </rv>
  <rv s="4">
    <v>https://www.bing.com/search?q=delhi&amp;form=skydnc</v>
    <v>Learn more on Bing</v>
  </rv>
  <rv s="1">
    <fb>9879172</fb>
    <v>9</v>
  </rv>
  <rv s="7">
    <v>#VALUE!</v>
    <v>en-US</v>
    <v>275e8ab8-7bd0-4633-9c89-0133be92e587</v>
    <v>536870912</v>
    <v>1</v>
    <v>18</v>
    <v>19</v>
    <v>Delhi</v>
    <v>5</v>
    <v>6</v>
    <v>Map</v>
    <v>7</v>
    <v>20</v>
    <v>IN-DL</v>
    <v>25</v>
    <v>26</v>
    <v>27</v>
    <v>Delhi, officially the National Capital Territory of Delhi, is a city and a union territory of India containing New Delhi, the capital of India. Straddling the Yamuna river, but spread chiefly to the west, or beyond its right bank, Delhi shares ...</v>
    <v>28</v>
    <v>26</v>
    <v>31</v>
    <v>32</v>
    <v>Delhi</v>
    <v>33</v>
    <v>22</v>
    <v>Delhi</v>
    <v>mdp/vdpid/10122740</v>
  </rv>
  <rv s="0">
    <v>536870912</v>
    <v>West Bengal</v>
    <v>067d886f-4d7d-8889-c8c7-d54e2dbc1cb8</v>
    <v>en-US</v>
    <v>Map</v>
  </rv>
  <rv s="1">
    <fb>88752</fb>
    <v>9</v>
  </rv>
  <rv s="0">
    <v>536870912</v>
    <v>Kolkata</v>
    <v>e5f8e89d-f3e0-3a9e-7b62-24348d526819</v>
    <v>en-US</v>
    <v>Map</v>
  </rv>
  <rv s="2">
    <v>3</v>
    <v>7</v>
    <v>21</v>
    <v>7</v>
    <v>0</v>
    <v>Image of West Bengal</v>
  </rv>
  <rv s="0">
    <v>805306368</v>
    <v>C. V. Ananda Bose (Governor)</v>
    <v>a0067bb6-87a4-4329-81a6-ec5767db81a5</v>
    <v>en-US</v>
    <v>Generic</v>
  </rv>
  <rv s="0">
    <v>805306368</v>
    <v>Mamata Banerjee (Chief minister)</v>
    <v>d6973c1f-14df-4d61-ed88-9733dd5e8122</v>
    <v>en-US</v>
    <v>Generic</v>
  </rv>
  <rv s="3">
    <v>6</v>
  </rv>
  <rv s="4">
    <v>https://www.bing.com/search?q=west+bengal&amp;form=skydnc</v>
    <v>Learn more on Bing</v>
  </rv>
  <rv s="3">
    <v>7</v>
  </rv>
  <rv s="1">
    <fb>91347736</fb>
    <v>9</v>
  </rv>
  <rv s="5">
    <v>#VALUE!</v>
    <v>en-US</v>
    <v>067d886f-4d7d-8889-c8c7-d54e2dbc1cb8</v>
    <v>536870912</v>
    <v>1</v>
    <v>23</v>
    <v>3</v>
    <v>West Bengal</v>
    <v>5</v>
    <v>6</v>
    <v>Map</v>
    <v>7</v>
    <v>8</v>
    <v>IN-WB</v>
    <v>36</v>
    <v>37</v>
    <v>3</v>
    <v>West Bengal is a state in the eastern portion of India. It is situated along the Bay of Bengal, along with a population of over 91 million inhabitants within an area of 88,752 km² as of 2011. The population estimate as of 2023 is 99,723,000. ...</v>
    <v>38</v>
    <v>37</v>
    <v>41</v>
    <v>42</v>
    <v>West Bengal</v>
    <v>43</v>
    <v>44</v>
    <v>12</v>
    <v>West Bengal</v>
    <v>mdp/vdpid/36115</v>
  </rv>
  <rv s="1">
    <fb>206.08</fb>
    <v>9</v>
  </rv>
  <rv s="2">
    <v>4</v>
    <v>7</v>
    <v>24</v>
    <v>7</v>
    <v>0</v>
    <v>Image of Kolkata</v>
  </rv>
  <rv s="1">
    <fb>22.572672300000001</fb>
    <v>14</v>
  </rv>
  <rv s="0">
    <v>805306368</v>
    <v>Firhad Hakim (Mayor)</v>
    <v>899268aa-2ac9-4a09-bb3c-8fa5b3ea6848</v>
    <v>en-US</v>
    <v>Generic</v>
  </rv>
  <rv s="0">
    <v>805306368</v>
    <v>Atin Ghosh (Deputy mayor)</v>
    <v>adf686c6-c7c3-d05a-cbf1-7ef2a186f59b</v>
    <v>en-US</v>
    <v>Generic</v>
  </rv>
  <rv s="3">
    <v>8</v>
  </rv>
  <rv s="4">
    <v>https://www.bing.com/search?q=kolkata&amp;form=skydnc</v>
    <v>Learn more on Bing</v>
  </rv>
  <rv s="1">
    <fb>88.363881500000005</fb>
    <v>14</v>
  </rv>
  <rv s="1">
    <fb>4496694</fb>
    <v>9</v>
  </rv>
  <rv s="8">
    <v>#VALUE!</v>
    <v>en-US</v>
    <v>e5f8e89d-f3e0-3a9e-7b62-24348d526819</v>
    <v>536870912</v>
    <v>1</v>
    <v>25</v>
    <v>26</v>
    <v>Kolkata</v>
    <v>5</v>
    <v>6</v>
    <v>Map</v>
    <v>7</v>
    <v>8</v>
    <v>46</v>
    <v>3</v>
    <v>Kolkata is the capital and largest city of the Indian state of West Bengal. It lies on the eastern bank of the Hooghly River, 80 km west of the border with Bangladesh. It is the primary financial and commercial center of eastern and northeastern ...</v>
    <v>47</v>
    <v>48</v>
    <v>51</v>
    <v>52</v>
    <v>53</v>
    <v>Kolkata</v>
    <v>54</v>
    <v>Kolkata</v>
    <v>mdp/vdpid/7421784768603226114</v>
  </rv>
  <rv s="0">
    <v>536870912</v>
    <v>Maharashtra</v>
    <v>8e20e4dc-1423-75a9-a049-5e500370aafa</v>
    <v>en-US</v>
    <v>Map</v>
  </rv>
  <rv s="1">
    <fb>307713</fb>
    <v>9</v>
  </rv>
  <rv s="0">
    <v>536870912</v>
    <v>Nagpur</v>
    <v>6f23af96-9eee-596d-db02-40133489d810</v>
    <v>en-US</v>
    <v>Map</v>
  </rv>
  <rv s="2">
    <v>5</v>
    <v>7</v>
    <v>27</v>
    <v>7</v>
    <v>0</v>
    <v>Image of Maharashtra</v>
  </rv>
  <rv s="0">
    <v>536870912</v>
    <v>Mumbai</v>
    <v>fbbc8d69-667a-e1ff-34bf-e524be01025d</v>
    <v>en-US</v>
    <v>Map</v>
  </rv>
  <rv s="0">
    <v>805306368</v>
    <v>Ramesh Bais (Governor)</v>
    <v>600b9c34-5294-34a8-c719-d9c898d14642</v>
    <v>en-US</v>
    <v>Generic</v>
  </rv>
  <rv s="0">
    <v>805306368</v>
    <v>Eknath Shinde (Chief minister)</v>
    <v>2d8b1f3b-3522-5c16-90c4-998aa3b91ca4</v>
    <v>en-US</v>
    <v>Generic</v>
  </rv>
  <rv s="0">
    <v>805306368</v>
    <v>Devendra Fadnavis (Deputy Chief Minister)</v>
    <v>689b52ed-5a8f-4c35-b35e-d78b19423d11</v>
    <v>en-US</v>
    <v>Generic</v>
  </rv>
  <rv s="0">
    <v>805306368</v>
    <v>Ajit Pawar (Deputy Chief Minister)</v>
    <v>a78250d9-2f2f-55ab-3257-ef8b29402ded</v>
    <v>en-US</v>
    <v>Generic</v>
  </rv>
  <rv s="3">
    <v>9</v>
  </rv>
  <rv s="4">
    <v>https://www.bing.com/search?q=maharashtra&amp;form=skydnc</v>
    <v>Learn more on Bing</v>
  </rv>
  <rv s="3">
    <v>10</v>
  </rv>
  <rv s="1">
    <fb>112374333</fb>
    <v>9</v>
  </rv>
  <rv s="9">
    <v>#VALUE!</v>
    <v>en-US</v>
    <v>8e20e4dc-1423-75a9-a049-5e500370aafa</v>
    <v>536870912</v>
    <v>1</v>
    <v>29</v>
    <v>30</v>
    <v>Maharashtra</v>
    <v>5</v>
    <v>6</v>
    <v>Map</v>
    <v>7</v>
    <v>8</v>
    <v>IN-MH</v>
    <v>57</v>
    <v>58</v>
    <v>3</v>
    <v>Maharashtra is a state in the western peninsular region of India occupying a substantial portion of the Deccan Plateau. It is bordered by the Arabian Sea to the west, the Indian states of Karnataka and Goa to the south, Telangana to the ...</v>
    <v>59</v>
    <v>60</v>
    <v>65</v>
    <v>66</v>
    <v>Maharashtra</v>
    <v>67</v>
    <v>68</v>
    <v>Maharashtra</v>
    <v>mdp/vdpid/41826</v>
  </rv>
  <rv s="1">
    <fb>603</fb>
    <v>9</v>
  </rv>
  <rv s="2">
    <v>6</v>
    <v>7</v>
    <v>31</v>
    <v>7</v>
    <v>0</v>
    <v>Image of Mumbai</v>
  </rv>
  <rv s="1">
    <fb>19.0758333333333</fb>
    <v>14</v>
  </rv>
  <rv s="4">
    <v>https://www.bing.com/search?q=mumbai+india&amp;form=skydnc</v>
    <v>Learn more on Bing</v>
  </rv>
  <rv s="1">
    <fb>72.877499999999998</fb>
    <v>14</v>
  </rv>
  <rv s="1">
    <fb>15414288</fb>
    <v>9</v>
  </rv>
  <rv s="10">
    <v>#VALUE!</v>
    <v>en-US</v>
    <v>fbbc8d69-667a-e1ff-34bf-e524be01025d</v>
    <v>536870912</v>
    <v>1</v>
    <v>32</v>
    <v>33</v>
    <v>Mumbai</v>
    <v>5</v>
    <v>6</v>
    <v>Map</v>
    <v>7</v>
    <v>34</v>
    <v>70</v>
    <v>3</v>
    <v>Mumbai is the capital city of the Indian state of Maharashtra. Mumbai is the de facto financial centre and the most populous city of India with an estimated city proper population of 12.5 million. Mumbai is the centre of the Mumbai Metropolitan ...</v>
    <v>71</v>
    <v>72</v>
    <v>73</v>
    <v>74</v>
    <v>Mumbai</v>
    <v>75</v>
    <v>12</v>
    <v>Mumbai</v>
    <v>mdp/vdpid/-7996806402</v>
  </rv>
  <rv s="0">
    <v>536870912</v>
    <v>Gujarat</v>
    <v>c70b768e-21ab-4f53-a356-564e8da2291e</v>
    <v>en-US</v>
    <v>Map</v>
  </rv>
  <rv s="1">
    <fb>196024</fb>
    <v>9</v>
  </rv>
  <rv s="0">
    <v>536870912</v>
    <v>Gandhinagar</v>
    <v>d6f2dd75-5f12-0082-be93-de3fbb10d45c</v>
    <v>en-US</v>
    <v>Map</v>
  </rv>
  <rv s="2">
    <v>7</v>
    <v>7</v>
    <v>35</v>
    <v>7</v>
    <v>0</v>
    <v>Image of Gujarat</v>
  </rv>
  <rv s="0">
    <v>536870912</v>
    <v>Ahmedabad</v>
    <v>f741e2c0-a401-4bcb-2d92-c364fe683513</v>
    <v>en-US</v>
    <v>Map</v>
  </rv>
  <rv s="0">
    <v>805306368</v>
    <v>Acharya Devvrat (Governor)</v>
    <v>0068b763-d697-2270-4902-87b8ca6daf2d</v>
    <v>en-US</v>
    <v>Generic</v>
  </rv>
  <rv s="0">
    <v>805306368</v>
    <v>Bhupendrabhai Patel (Chief minister)</v>
    <v>f545cfa0-d217-e758-ac99-3863ee9f5530</v>
    <v>en-US</v>
    <v>Generic</v>
  </rv>
  <rv s="3">
    <v>11</v>
  </rv>
  <rv s="4">
    <v>https://www.bing.com/search?q=gujarat&amp;form=skydnc</v>
    <v>Learn more on Bing</v>
  </rv>
  <rv s="1">
    <fb>60383628</fb>
    <v>9</v>
  </rv>
  <rv s="7">
    <v>#VALUE!</v>
    <v>en-US</v>
    <v>c70b768e-21ab-4f53-a356-564e8da2291e</v>
    <v>536870912</v>
    <v>1</v>
    <v>37</v>
    <v>19</v>
    <v>Gujarat</v>
    <v>5</v>
    <v>6</v>
    <v>Map</v>
    <v>7</v>
    <v>8</v>
    <v>IN-GJ</v>
    <v>78</v>
    <v>79</v>
    <v>3</v>
    <v>Gujarat is a state along the western coast of India. Its coastline of about 1,600 km is the longest in the country, most of which lies on the Kathiawar peninsula. Gujarat is the fifth-largest Indian state by area, covering some 196,024 km² ; and ...</v>
    <v>80</v>
    <v>81</v>
    <v>84</v>
    <v>85</v>
    <v>Gujarat</v>
    <v>86</v>
    <v>12</v>
    <v>Gujarat</v>
    <v>mdp/vdpid/7903232</v>
  </rv>
  <rv s="1">
    <fb>464.16500000000002</fb>
    <v>9</v>
  </rv>
  <rv s="2">
    <v>8</v>
    <v>7</v>
    <v>38</v>
    <v>7</v>
    <v>0</v>
    <v>Image of Ahmedabad</v>
  </rv>
  <rv s="1">
    <fb>23.021944444444401</fb>
    <v>14</v>
  </rv>
  <rv s="0">
    <v>805306368</v>
    <v>Pratibha Jain (Mayor)</v>
    <v>7cb51764-38d6-a29e-a43d-0df082af754a</v>
    <v>en-US</v>
    <v>Generic</v>
  </rv>
  <rv s="0">
    <v>805306368</v>
    <v>Jatin Patel (Deputy mayor)</v>
    <v>e59b1bcc-851a-4bdb-e331-88b779cd49dd</v>
    <v>en-US</v>
    <v>Generic</v>
  </rv>
  <rv s="3">
    <v>12</v>
  </rv>
  <rv s="4">
    <v>https://www.bing.com/search?q=ahmedabad&amp;form=skydnc</v>
    <v>Learn more on Bing</v>
  </rv>
  <rv s="1">
    <fb>72.579722222222202</fb>
    <v>14</v>
  </rv>
  <rv s="1">
    <fb>8854440</fb>
    <v>9</v>
  </rv>
  <rv s="11">
    <v>#VALUE!</v>
    <v>en-US</v>
    <v>f741e2c0-a401-4bcb-2d92-c364fe683513</v>
    <v>536870912</v>
    <v>1</v>
    <v>39</v>
    <v>40</v>
    <v>Ahmedabad</v>
    <v>5</v>
    <v>6</v>
    <v>Map</v>
    <v>7</v>
    <v>41</v>
    <v>77</v>
    <v>88</v>
    <v>3</v>
    <v>Ahmedabad, also spelled as Amdavad, is the most populous city in the Indian state of Gujarat. It is the administrative headquarters of the Ahmedabad district and the seat of the Gujarat High Court. Ahmedabad's population of 5,570,585 makes it ...</v>
    <v>89</v>
    <v>90</v>
    <v>93</v>
    <v>94</v>
    <v>95</v>
    <v>Ahmedabad</v>
    <v>96</v>
    <v>22</v>
    <v>Ahmedabad</v>
    <v>mdp/vdpid/7410643148977733636</v>
  </rv>
  <rv s="0">
    <v>536870912</v>
    <v>Tamil Nadu</v>
    <v>6e3e5a82-8737-a613-1d99-0b4d68370109</v>
    <v>en-US</v>
    <v>Map</v>
  </rv>
  <rv s="1">
    <fb>130058</fb>
    <v>9</v>
  </rv>
  <rv s="0">
    <v>536870912</v>
    <v>Chennai</v>
    <v>d97acf5c-0a2b-cd2c-e895-ef8aa64b883b</v>
    <v>en-US</v>
    <v>Map</v>
  </rv>
  <rv s="2">
    <v>9</v>
    <v>7</v>
    <v>42</v>
    <v>7</v>
    <v>0</v>
    <v>Image of Tamil Nadu</v>
  </rv>
  <rv s="0">
    <v>805306368</v>
    <v>R. N. Ravi (Governor)</v>
    <v>f67889c7-8403-a206-d561-0f4d5b1938cf</v>
    <v>en-US</v>
    <v>Generic</v>
  </rv>
  <rv s="0">
    <v>805306368</v>
    <v>M. K. Stalin (Chief minister)</v>
    <v>c3112bb8-71f6-8228-0ea7-445284653f4b</v>
    <v>en-US</v>
    <v>Generic</v>
  </rv>
  <rv s="3">
    <v>13</v>
  </rv>
  <rv s="4">
    <v>https://www.bing.com/search?q=tamil+nadu&amp;form=skydnc</v>
    <v>Learn more on Bing</v>
  </rv>
  <rv s="3">
    <v>14</v>
  </rv>
  <rv s="1">
    <fb>72147030</fb>
    <v>9</v>
  </rv>
  <rv s="5">
    <v>#VALUE!</v>
    <v>en-US</v>
    <v>6e3e5a82-8737-a613-1d99-0b4d68370109</v>
    <v>536870912</v>
    <v>1</v>
    <v>44</v>
    <v>3</v>
    <v>Tamil Nadu</v>
    <v>5</v>
    <v>6</v>
    <v>Map</v>
    <v>7</v>
    <v>8</v>
    <v>IN-TN</v>
    <v>99</v>
    <v>100</v>
    <v>3</v>
    <v>Tamil Nadu is the southernmost state of India. The tenth largest Indian state by area and the sixth largest by population, Tamil Nadu is the home of the Tamil people, who speak the Tamil language, one of the longest surviving classical languages ...</v>
    <v>101</v>
    <v>100</v>
    <v>104</v>
    <v>105</v>
    <v>Tamil Nadu</v>
    <v>106</v>
    <v>107</v>
    <v>12</v>
    <v>Tamil Nadu</v>
    <v>mdp/vdpid/32665</v>
  </rv>
  <rv s="0">
    <v>536870912</v>
    <v>Chennai district</v>
    <v>545d0b8c-14ff-f557-6235-7e3b843b3537</v>
    <v>en-US</v>
    <v>Map</v>
  </rv>
  <rv s="1">
    <fb>426</fb>
    <v>9</v>
  </rv>
  <rv s="2">
    <v>10</v>
    <v>7</v>
    <v>46</v>
    <v>7</v>
    <v>0</v>
    <v>Image of Chennai</v>
  </rv>
  <rv s="1">
    <fb>13.0825</fb>
    <v>14</v>
  </rv>
  <rv s="0">
    <v>805306368</v>
    <v>Priya Rajan (Mayor)</v>
    <v>e82eebd0-0fc2-cfff-9f6e-36ab49734194</v>
    <v>en-US</v>
    <v>Generic</v>
  </rv>
  <rv s="3">
    <v>15</v>
  </rv>
  <rv s="4">
    <v>https://www.bing.com/search?q=chennai&amp;form=skydnc</v>
    <v>Learn more on Bing</v>
  </rv>
  <rv s="1">
    <fb>80.275000000000006</fb>
    <v>14</v>
  </rv>
  <rv s="1">
    <fb>10265000</fb>
    <v>9</v>
  </rv>
  <rv s="12">
    <v>#VALUE!</v>
    <v>en-US</v>
    <v>d97acf5c-0a2b-cd2c-e895-ef8aa64b883b</v>
    <v>536870912</v>
    <v>1</v>
    <v>47</v>
    <v>48</v>
    <v>Chennai</v>
    <v>5</v>
    <v>6</v>
    <v>Map</v>
    <v>7</v>
    <v>49</v>
    <v>98</v>
    <v>109</v>
    <v>110</v>
    <v>3</v>
    <v>Chennai, formerly known as Madras, is the capital city of Tamil Nadu, the southernmost state of India. It is the state's primate city and is located on the Coromandel Coast of the Bay of Bengal. According to the 2011 Indian census, Chennai is ...</v>
    <v>111</v>
    <v>112</v>
    <v>114</v>
    <v>115</v>
    <v>116</v>
    <v>Chennai</v>
    <v>117</v>
    <v>Chennai</v>
    <v>mdp/vdpid/7472814627122839553</v>
  </rv>
  <rv s="13">
    <v>12</v>
    <v>Admin Division 1 (State/province/other)</v>
    <v>0</v>
  </rv>
  <rv s="13">
    <v>12</v>
    <v>Admin Division 2 (State/province/other)</v>
    <v>0</v>
  </rv>
  <rv s="14">
    <v>0</v>
    <v>5</v>
  </rv>
  <rv s="14">
    <v>1</v>
    <v>5</v>
  </rv>
  <rv s="14">
    <v>2</v>
    <v>5</v>
  </rv>
  <rv s="14">
    <v>3</v>
    <v>5</v>
  </rv>
  <rv s="14">
    <v>4</v>
    <v>5</v>
  </rv>
  <rv s="14">
    <v>5</v>
    <v>5</v>
  </rv>
  <rv s="14">
    <v>6</v>
    <v>5</v>
  </rv>
</rvData>
</file>

<file path=xl/richData/rdrichvaluestructure.xml><?xml version="1.0" encoding="utf-8"?>
<rvStructures xmlns="http://schemas.microsoft.com/office/spreadsheetml/2017/richdata" count="15">
  <s t="_linkedentity2">
    <k n="%EntityServiceId" t="i"/>
    <k n="_DisplayString" t="s"/>
    <k n="%EntityId" t="s"/>
    <k n="%EntityCulture" t="s"/>
    <k n="_Icon" t="s"/>
  </s>
  <s t="_formattednumber">
    <k n="_Format" t="spb"/>
  </s>
  <s t="_webimage">
    <k n="WebImageIdentifier" t="i"/>
    <k n="_Provider" t="spb"/>
    <k n="Attribution" t="spb"/>
    <k n="CalcOrigin" t="i"/>
    <k n="ComputedImage" t="b"/>
    <k n="Text" t="s"/>
  </s>
  <s t="_array">
    <k n="array" t="a"/>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bbreviation" t="s"/>
    <k n="Area" t="r"/>
    <k n="Capital/Major City" t="r"/>
    <k n="Country/region" t="r"/>
    <k n="Description" t="s"/>
    <k n="Image" t="r"/>
    <k n="Largest city" t="r"/>
    <k n="Leader(s)" t="r"/>
    <k n="LearnMoreOnLink" t="r"/>
    <k n="Name" t="s"/>
    <k n="Official language" t="r"/>
    <k n="Population" t="r"/>
    <k n="Time zone(s)"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rea" t="r"/>
    <k n="Country/region" t="r"/>
    <k n="Description" t="s"/>
    <k n="Image" t="r"/>
    <k n="Latitude" t="r"/>
    <k n="Leader(s)" t="r"/>
    <k n="LearnMoreOnLink" t="r"/>
    <k n="Longitude" t="r"/>
    <k n="Name" t="s"/>
    <k n="Population" t="r"/>
    <k n="Time zone(s)"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rea" t="r"/>
    <k n="Capital/Major City" t="r"/>
    <k n="Country/region" t="r"/>
    <k n="Description" t="s"/>
    <k n="Image" t="r"/>
    <k n="Largest city" t="r"/>
    <k n="Leader(s)" t="r"/>
    <k n="LearnMoreOnLink" t="r"/>
    <k n="Name" t="s"/>
    <k n="Population" t="r"/>
    <k n="Time zone(s)"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rea" t="r"/>
    <k n="Country/region" t="r"/>
    <k n="Description" t="s"/>
    <k n="Image" t="r"/>
    <k n="Latitude" t="r"/>
    <k n="Leader(s)" t="r"/>
    <k n="LearnMoreOnLink" t="r"/>
    <k n="Longitude" t="r"/>
    <k n="Name" t="s"/>
    <k n="Population"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rea" t="r"/>
    <k n="Capital/Major City" t="r"/>
    <k n="Country/region" t="r"/>
    <k n="Description" t="s"/>
    <k n="Image" t="r"/>
    <k n="Largest city" t="r"/>
    <k n="Leader(s)" t="r"/>
    <k n="LearnMoreOnLink" t="r"/>
    <k n="Name" t="s"/>
    <k n="Official language" t="r"/>
    <k n="Population"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rea" t="r"/>
    <k n="Country/region" t="r"/>
    <k n="Description" t="s"/>
    <k n="Image" t="r"/>
    <k n="Latitude" t="r"/>
    <k n="LearnMoreOnLink" t="r"/>
    <k n="Longitude" t="r"/>
    <k n="Name" t="s"/>
    <k n="Population" t="r"/>
    <k n="Time zone(s)"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dmin Division 1 (State/province/other)" t="r"/>
    <k n="Area" t="r"/>
    <k n="Country/region" t="r"/>
    <k n="Description" t="s"/>
    <k n="Image" t="r"/>
    <k n="Latitude" t="r"/>
    <k n="Leader(s)" t="r"/>
    <k n="LearnMoreOnLink" t="r"/>
    <k n="Longitude" t="r"/>
    <k n="Name" t="s"/>
    <k n="Population" t="r"/>
    <k n="Time zone(s)"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dmin Division 1 (State/province/other)" t="r"/>
    <k n="Admin Division 2 (County/district/other)" t="r"/>
    <k n="Area" t="r"/>
    <k n="Country/region" t="r"/>
    <k n="Description" t="s"/>
    <k n="Image" t="r"/>
    <k n="Latitude" t="r"/>
    <k n="Leader(s)" t="r"/>
    <k n="LearnMoreOnLink" t="r"/>
    <k n="Longitude" t="r"/>
    <k n="Name" t="s"/>
    <k n="Population" t="r"/>
    <k n="UniqueName" t="s"/>
    <k n="VDPID/VSID" t="s"/>
  </s>
  <s t="_error">
    <k n="errorType" t="i"/>
    <k n="field" t="s"/>
    <k n="subType" t="i"/>
  </s>
  <s t="_localImage">
    <k n="_rvRel:LocalImageIdentifier" t="i"/>
    <k n="CalcOrigin" t="i"/>
  </s>
</rvStructures>
</file>

<file path=xl/richData/rdsupportingpropertybag.xml><?xml version="1.0" encoding="utf-8"?>
<supportingPropertyBags xmlns="http://schemas.microsoft.com/office/spreadsheetml/2017/richdata2">
  <spbArrays count="8">
    <a count="27">
      <v t="s">%EntityServiceId</v>
      <v t="s">%IsRefreshable</v>
      <v t="s">%EntityCulture</v>
      <v t="s">%EntityId</v>
      <v t="s">_Icon</v>
      <v t="s">_Provider</v>
      <v t="s">_Attribution</v>
      <v t="s">_Display</v>
      <v t="s">Name</v>
      <v t="s">_Format</v>
      <v t="s">Capital/Major City</v>
      <v t="s">Leader(s)</v>
      <v t="s">Country/region</v>
      <v t="s">_SubLabel</v>
      <v t="s">Population</v>
      <v t="s">Area</v>
      <v t="s">Abbreviation</v>
      <v t="s">Largest city</v>
      <v t="s">Official language</v>
      <v t="s">Time zone(s)</v>
      <v t="s">_Flags</v>
      <v t="s">VDPID/VSID</v>
      <v t="s">UniqueName</v>
      <v t="s">_DisplayString</v>
      <v t="s">LearnMoreOnLink</v>
      <v t="s">Image</v>
      <v t="s">Description</v>
    </a>
    <a count="25">
      <v t="s">%EntityServiceId</v>
      <v t="s">%IsRefreshable</v>
      <v t="s">%EntityCulture</v>
      <v t="s">%EntityId</v>
      <v t="s">_Icon</v>
      <v t="s">_Provider</v>
      <v t="s">_Attribution</v>
      <v t="s">_Display</v>
      <v t="s">Name</v>
      <v t="s">_Format</v>
      <v t="s">Country/region</v>
      <v t="s">Leader(s)</v>
      <v t="s">_SubLabel</v>
      <v t="s">Population</v>
      <v t="s">Area</v>
      <v t="s">Latitude</v>
      <v t="s">Longitude</v>
      <v t="s">Time zone(s)</v>
      <v t="s">_Flags</v>
      <v t="s">VDPID/VSID</v>
      <v t="s">UniqueName</v>
      <v t="s">_DisplayString</v>
      <v t="s">LearnMoreOnLink</v>
      <v t="s">Image</v>
      <v t="s">Description</v>
    </a>
    <a count="26">
      <v t="s">%EntityServiceId</v>
      <v t="s">%IsRefreshable</v>
      <v t="s">%EntityCulture</v>
      <v t="s">%EntityId</v>
      <v t="s">_Icon</v>
      <v t="s">_Provider</v>
      <v t="s">_Attribution</v>
      <v t="s">_Display</v>
      <v t="s">Name</v>
      <v t="s">_Format</v>
      <v t="s">Capital/Major City</v>
      <v t="s">Leader(s)</v>
      <v t="s">Country/region</v>
      <v t="s">_SubLabel</v>
      <v t="s">Population</v>
      <v t="s">Area</v>
      <v t="s">Abbreviation</v>
      <v t="s">Largest city</v>
      <v t="s">Time zone(s)</v>
      <v t="s">_Flags</v>
      <v t="s">VDPID/VSID</v>
      <v t="s">UniqueName</v>
      <v t="s">_DisplayString</v>
      <v t="s">LearnMoreOnLink</v>
      <v t="s">Image</v>
      <v t="s">Description</v>
    </a>
    <a count="24">
      <v t="s">%EntityServiceId</v>
      <v t="s">%IsRefreshable</v>
      <v t="s">%EntityCulture</v>
      <v t="s">%EntityId</v>
      <v t="s">_Icon</v>
      <v t="s">_Provider</v>
      <v t="s">_Attribution</v>
      <v t="s">_Display</v>
      <v t="s">Name</v>
      <v t="s">_Format</v>
      <v t="s">Country/region</v>
      <v t="s">Leader(s)</v>
      <v t="s">_SubLabel</v>
      <v t="s">Population</v>
      <v t="s">Area</v>
      <v t="s">Latitude</v>
      <v t="s">Longitude</v>
      <v t="s">_Flags</v>
      <v t="s">VDPID/VSID</v>
      <v t="s">UniqueName</v>
      <v t="s">_DisplayString</v>
      <v t="s">LearnMoreOnLink</v>
      <v t="s">Image</v>
      <v t="s">Description</v>
    </a>
    <a count="26">
      <v t="s">%EntityServiceId</v>
      <v t="s">%IsRefreshable</v>
      <v t="s">%EntityCulture</v>
      <v t="s">%EntityId</v>
      <v t="s">_Icon</v>
      <v t="s">_Provider</v>
      <v t="s">_Attribution</v>
      <v t="s">_Display</v>
      <v t="s">Name</v>
      <v t="s">_Format</v>
      <v t="s">Capital/Major City</v>
      <v t="s">Leader(s)</v>
      <v t="s">Country/region</v>
      <v t="s">_SubLabel</v>
      <v t="s">Population</v>
      <v t="s">Area</v>
      <v t="s">Abbreviation</v>
      <v t="s">Largest city</v>
      <v t="s">Official language</v>
      <v t="s">_Flags</v>
      <v t="s">VDPID/VSID</v>
      <v t="s">UniqueName</v>
      <v t="s">_DisplayString</v>
      <v t="s">LearnMoreOnLink</v>
      <v t="s">Image</v>
      <v t="s">Description</v>
    </a>
    <a count="24">
      <v t="s">%EntityServiceId</v>
      <v t="s">%IsRefreshable</v>
      <v t="s">%EntityCulture</v>
      <v t="s">%EntityId</v>
      <v t="s">_Icon</v>
      <v t="s">_Provider</v>
      <v t="s">_Attribution</v>
      <v t="s">_Display</v>
      <v t="s">Name</v>
      <v t="s">_Format</v>
      <v t="s">Country/region</v>
      <v t="s">_SubLabel</v>
      <v t="s">Population</v>
      <v t="s">Area</v>
      <v t="s">Latitude</v>
      <v t="s">Longitude</v>
      <v t="s">Time zone(s)</v>
      <v t="s">_Flags</v>
      <v t="s">VDPID/VSID</v>
      <v t="s">UniqueName</v>
      <v t="s">_DisplayString</v>
      <v t="s">LearnMoreOnLink</v>
      <v t="s">Image</v>
      <v t="s">Description</v>
    </a>
    <a count="26">
      <v t="s">%EntityServiceId</v>
      <v t="s">%IsRefreshable</v>
      <v t="s">%EntityCulture</v>
      <v t="s">%EntityId</v>
      <v t="s">_Icon</v>
      <v t="s">_Provider</v>
      <v t="s">_Attribution</v>
      <v t="s">_Display</v>
      <v t="s">Name</v>
      <v t="s">_Format</v>
      <v t="s">Admin Division 1 (State/province/other)</v>
      <v t="s">Country/region</v>
      <v t="s">Leader(s)</v>
      <v t="s">_SubLabel</v>
      <v t="s">Population</v>
      <v t="s">Area</v>
      <v t="s">Latitude</v>
      <v t="s">Longitude</v>
      <v t="s">Time zone(s)</v>
      <v t="s">_Flags</v>
      <v t="s">VDPID/VSID</v>
      <v t="s">UniqueName</v>
      <v t="s">_DisplayString</v>
      <v t="s">LearnMoreOnLink</v>
      <v t="s">Image</v>
      <v t="s">Description</v>
    </a>
    <a count="26">
      <v t="s">%EntityServiceId</v>
      <v t="s">%IsRefreshable</v>
      <v t="s">%EntityCulture</v>
      <v t="s">%EntityId</v>
      <v t="s">_Icon</v>
      <v t="s">_Provider</v>
      <v t="s">_Attribution</v>
      <v t="s">_Display</v>
      <v t="s">Name</v>
      <v t="s">_Format</v>
      <v t="s">Admin Division 2 (County/district/other)</v>
      <v t="s">Admin Division 1 (State/province/other)</v>
      <v t="s">Country/region</v>
      <v t="s">Leader(s)</v>
      <v t="s">_SubLabel</v>
      <v t="s">Population</v>
      <v t="s">Area</v>
      <v t="s">Latitude</v>
      <v t="s">Longitude</v>
      <v t="s">_Flags</v>
      <v t="s">VDPID/VSID</v>
      <v t="s">UniqueName</v>
      <v t="s">_DisplayString</v>
      <v t="s">LearnMoreOnLink</v>
      <v t="s">Image</v>
      <v t="s">Description</v>
    </a>
  </spbArrays>
  <spbData count="50">
    <spb s="0">
      <v xml:space="preserve">Wikipedia	</v>
      <v xml:space="preserve">CC BY-SA 3.0	</v>
      <v xml:space="preserve">https://en.wikipedia.org/wiki/Karnataka	</v>
      <v xml:space="preserve">https://creativecommons.org/licenses/by-sa/3.0	</v>
    </spb>
    <spb s="0">
      <v xml:space="preserve">Wikipedia	</v>
      <v xml:space="preserve">CC-BY-SA	</v>
      <v xml:space="preserve">http://en.wikipedia.org/wiki/Karnataka	</v>
      <v xml:space="preserve">http://creativecommons.org/licenses/by-sa/3.0/	</v>
    </spb>
    <spb s="1">
      <v>0</v>
      <v>0</v>
      <v>0</v>
      <v>0</v>
      <v>0</v>
      <v>1</v>
      <v>0</v>
      <v>0</v>
      <v>0</v>
    </spb>
    <spb s="2">
      <v>0</v>
      <v>Name</v>
      <v>LearnMoreOnLink</v>
    </spb>
    <spb s="3">
      <v>0</v>
      <v>0</v>
      <v>0</v>
    </spb>
    <spb s="4">
      <v>4</v>
      <v>4</v>
      <v>4</v>
    </spb>
    <spb s="5">
      <v>1</v>
      <v>2</v>
    </spb>
    <spb s="6">
      <v>https://www.bing.com</v>
      <v>https://www.bing.com/th?id=Ga%5Cbing_yt.png&amp;w=100&amp;h=40&amp;c=0&amp;pid=0.1</v>
      <v>Powered by Bing</v>
    </spb>
    <spb s="7">
      <v>square km</v>
      <v>2011</v>
    </spb>
    <spb s="8">
      <v>3</v>
    </spb>
    <spb s="0">
      <v xml:space="preserve">Wikipedia	</v>
      <v xml:space="preserve">CC BY-SA 3.0	</v>
      <v xml:space="preserve">https://en.wikipedia.org/wiki/Bengaluru	</v>
      <v xml:space="preserve">https://creativecommons.org/licenses/by-sa/3.0	</v>
    </spb>
    <spb s="9">
      <v>10</v>
      <v>10</v>
      <v>10</v>
      <v>10</v>
      <v>10</v>
      <v>10</v>
      <v>10</v>
      <v>10</v>
    </spb>
    <spb s="2">
      <v>1</v>
      <v>Name</v>
      <v>LearnMoreOnLink</v>
    </spb>
    <spb s="7">
      <v>square km</v>
      <v>2020</v>
    </spb>
    <spb s="8">
      <v>4</v>
    </spb>
    <spb s="0">
      <v xml:space="preserve">Wikipedia	</v>
      <v xml:space="preserve">CC BY-SA 3.0	</v>
      <v xml:space="preserve">https://en.wikipedia.org/wiki/Delhi	</v>
      <v xml:space="preserve">https://creativecommons.org/licenses/by-sa/3.0	</v>
    </spb>
    <spb s="0">
      <v xml:space="preserve">Wikipedia	</v>
      <v xml:space="preserve">CC-BY-SA	</v>
      <v xml:space="preserve">http://en.wikipedia.org/wiki/Delhi	</v>
      <v xml:space="preserve">http://creativecommons.org/licenses/by-sa/3.0/	</v>
    </spb>
    <spb s="0">
      <v xml:space="preserve">Wikipedia	Weathertrends360	</v>
      <v xml:space="preserve">CC-BY-SA		</v>
      <v xml:space="preserve">http://en.wikipedia.org/wiki/Delhi	https://www.weathertrends360.com/	</v>
      <v xml:space="preserve">http://creativecommons.org/licenses/by-sa/3.0/		</v>
    </spb>
    <spb s="1">
      <v>15</v>
      <v>15</v>
      <v>15</v>
      <v>15</v>
      <v>15</v>
      <v>16</v>
      <v>17</v>
      <v>15</v>
      <v>17</v>
    </spb>
    <spb s="2">
      <v>2</v>
      <v>Name</v>
      <v>LearnMoreOnLink</v>
    </spb>
    <spb s="7">
      <v>square km</v>
      <v>2019</v>
    </spb>
    <spb s="0">
      <v xml:space="preserve">Wikipedia	</v>
      <v xml:space="preserve">CC BY-SA 3.0	</v>
      <v xml:space="preserve">https://en.wikipedia.org/wiki/West_Bengal	</v>
      <v xml:space="preserve">https://creativecommons.org/licenses/by-sa/3.0	</v>
    </spb>
    <spb s="0">
      <v xml:space="preserve">Wikipedia	</v>
      <v xml:space="preserve">CC-BY-SA	</v>
      <v xml:space="preserve">http://en.wikipedia.org/wiki/West_Bengal	</v>
      <v xml:space="preserve">http://creativecommons.org/licenses/by-sa/3.0/	</v>
    </spb>
    <spb s="1">
      <v>21</v>
      <v>21</v>
      <v>21</v>
      <v>21</v>
      <v>21</v>
      <v>22</v>
      <v>21</v>
      <v>21</v>
      <v>21</v>
    </spb>
    <spb s="0">
      <v xml:space="preserve">Wikipedia	</v>
      <v xml:space="preserve">CC BY-SA 3.0	</v>
      <v xml:space="preserve">https://en.wikipedia.org/wiki/Kolkata	</v>
      <v xml:space="preserve">https://creativecommons.org/licenses/by-sa/3.0	</v>
    </spb>
    <spb s="9">
      <v>24</v>
      <v>24</v>
      <v>24</v>
      <v>24</v>
      <v>24</v>
      <v>24</v>
      <v>24</v>
      <v>24</v>
    </spb>
    <spb s="2">
      <v>3</v>
      <v>Name</v>
      <v>LearnMoreOnLink</v>
    </spb>
    <spb s="0">
      <v xml:space="preserve">Wikipedia	</v>
      <v xml:space="preserve">CC BY-SA 3.0	</v>
      <v xml:space="preserve">https://en.wikipedia.org/wiki/Maharashtra	</v>
      <v xml:space="preserve">https://creativecommons.org/licenses/by-sa/3.0	</v>
    </spb>
    <spb s="0">
      <v xml:space="preserve">Wikipedia	</v>
      <v xml:space="preserve">CC-BY-SA	</v>
      <v xml:space="preserve">http://en.wikipedia.org/wiki/Maharashtra	</v>
      <v xml:space="preserve">http://creativecommons.org/licenses/by-sa/3.0/	</v>
    </spb>
    <spb s="1">
      <v>27</v>
      <v>27</v>
      <v>27</v>
      <v>27</v>
      <v>27</v>
      <v>28</v>
      <v>27</v>
      <v>27</v>
      <v>27</v>
    </spb>
    <spb s="2">
      <v>4</v>
      <v>Name</v>
      <v>LearnMoreOnLink</v>
    </spb>
    <spb s="0">
      <v xml:space="preserve">Wikipedia	</v>
      <v xml:space="preserve">CC BY-SA 3.0	</v>
      <v xml:space="preserve">https://en.wikipedia.org/wiki/Mumbai	</v>
      <v xml:space="preserve">https://creativecommons.org/licenses/by-sa/3.0	</v>
    </spb>
    <spb s="9">
      <v>31</v>
      <v>31</v>
      <v>31</v>
      <v>31</v>
      <v>31</v>
      <v>31</v>
      <v>31</v>
      <v>31</v>
    </spb>
    <spb s="2">
      <v>5</v>
      <v>Name</v>
      <v>LearnMoreOnLink</v>
    </spb>
    <spb s="7">
      <v>square km</v>
      <v>2018</v>
    </spb>
    <spb s="0">
      <v xml:space="preserve">Wikipedia	</v>
      <v xml:space="preserve">CC BY-SA 3.0	</v>
      <v xml:space="preserve">https://en.wikipedia.org/wiki/Gujarat	</v>
      <v xml:space="preserve">https://creativecommons.org/licenses/by-sa/3.0	</v>
    </spb>
    <spb s="0">
      <v xml:space="preserve">Wikipedia	</v>
      <v xml:space="preserve">CC-BY-SA	</v>
      <v xml:space="preserve">http://en.wikipedia.org/wiki/Gujarat	</v>
      <v xml:space="preserve">http://creativecommons.org/licenses/by-sa/3.0/	</v>
    </spb>
    <spb s="1">
      <v>35</v>
      <v>35</v>
      <v>35</v>
      <v>35</v>
      <v>35</v>
      <v>36</v>
      <v>35</v>
      <v>35</v>
      <v>35</v>
    </spb>
    <spb s="0">
      <v xml:space="preserve">Wikipedia	</v>
      <v xml:space="preserve">CC BY-SA 3.0	</v>
      <v xml:space="preserve">https://en.wikipedia.org/wiki/Ahmedabad	</v>
      <v xml:space="preserve">https://creativecommons.org/licenses/by-sa/3.0	</v>
    </spb>
    <spb s="10">
      <v>38</v>
      <v>38</v>
      <v>38</v>
      <v>38</v>
      <v>38</v>
      <v>38</v>
      <v>38</v>
      <v>38</v>
      <v>38</v>
    </spb>
    <spb s="2">
      <v>6</v>
      <v>Name</v>
      <v>LearnMoreOnLink</v>
    </spb>
    <spb s="7">
      <v>square km</v>
      <v>2024</v>
    </spb>
    <spb s="0">
      <v xml:space="preserve">Wikipedia	</v>
      <v xml:space="preserve">CC BY-SA 3.0	</v>
      <v xml:space="preserve">https://en.wikipedia.org/wiki/Tamil_Nadu	</v>
      <v xml:space="preserve">https://creativecommons.org/licenses/by-sa/3.0	</v>
    </spb>
    <spb s="0">
      <v xml:space="preserve">Wikipedia	</v>
      <v xml:space="preserve">CC-BY-SA	</v>
      <v xml:space="preserve">http://en.wikipedia.org/wiki/Tamil_Nadu	</v>
      <v xml:space="preserve">http://creativecommons.org/licenses/by-sa/3.0/	</v>
    </spb>
    <spb s="1">
      <v>42</v>
      <v>42</v>
      <v>42</v>
      <v>42</v>
      <v>42</v>
      <v>43</v>
      <v>42</v>
      <v>42</v>
      <v>42</v>
    </spb>
    <spb s="0">
      <v xml:space="preserve">Wikipedia	</v>
      <v xml:space="preserve">CC-BY-SA	</v>
      <v xml:space="preserve">http://en.wikipedia.org/wiki/Chennai	</v>
      <v xml:space="preserve">http://creativecommons.org/licenses/by-sa/3.0/	</v>
    </spb>
    <spb s="0">
      <v xml:space="preserve">Wikipedia	</v>
      <v xml:space="preserve">CC BY-SA 3.0	</v>
      <v xml:space="preserve">https://en.wikipedia.org/wiki/Chennai	</v>
      <v xml:space="preserve">https://creativecommons.org/licenses/by-sa/3.0	</v>
    </spb>
    <spb s="11">
      <v>45</v>
      <v>46</v>
      <v>46</v>
      <v>46</v>
      <v>46</v>
      <v>46</v>
      <v>46</v>
      <v>46</v>
      <v>46</v>
      <v>46</v>
    </spb>
    <spb s="2">
      <v>7</v>
      <v>Name</v>
      <v>LearnMoreOnLink</v>
    </spb>
    <spb s="7">
      <v>square km</v>
      <v>2016</v>
    </spb>
  </spbData>
</supportingPropertyBags>
</file>

<file path=xl/richData/rdsupportingpropertybagstructure.xml><?xml version="1.0" encoding="utf-8"?>
<spbStructures xmlns="http://schemas.microsoft.com/office/spreadsheetml/2017/richdata2" count="12">
  <s>
    <k n="SourceText" t="s"/>
    <k n="LicenseText" t="s"/>
    <k n="SourceAddress" t="s"/>
    <k n="LicenseAddress" t="s"/>
  </s>
  <s>
    <k n="Area" t="spb"/>
    <k n="Name" t="spb"/>
    <k n="Population" t="spb"/>
    <k n="UniqueName" t="spb"/>
    <k n="Description" t="spb"/>
    <k n="Abbreviation" t="spb"/>
    <k n="Largest city" t="spb"/>
    <k n="Country/region" t="spb"/>
    <k n="Capital/Major City" t="spb"/>
  </s>
  <s>
    <k n="^Order" t="spba"/>
    <k n="TitleProperty" t="s"/>
    <k n="SubTitleProperty" t="s"/>
  </s>
  <s>
    <k n="ShowInCardView" t="b"/>
    <k n="ShowInDotNotation" t="b"/>
    <k n="ShowInAutoComplete" t="b"/>
  </s>
  <s>
    <k n="UniqueName" t="spb"/>
    <k n="VDPID/VSID" t="spb"/>
    <k n="LearnMoreOnLink" t="spb"/>
  </s>
  <s>
    <k n="Name" t="i"/>
    <k n="Image" t="i"/>
  </s>
  <s>
    <k n="link" t="s"/>
    <k n="logo" t="s"/>
    <k n="name" t="s"/>
  </s>
  <s>
    <k n="Area" t="s"/>
    <k n="Population" t="s"/>
  </s>
  <s>
    <k n="_Self" t="i"/>
  </s>
  <s>
    <k n="Area" t="spb"/>
    <k n="Name" t="spb"/>
    <k n="Latitude" t="spb"/>
    <k n="Longitude" t="spb"/>
    <k n="Population" t="spb"/>
    <k n="UniqueName" t="spb"/>
    <k n="Description" t="spb"/>
    <k n="Country/region" t="spb"/>
  </s>
  <s>
    <k n="Area" t="spb"/>
    <k n="Name" t="spb"/>
    <k n="Latitude" t="spb"/>
    <k n="Longitude" t="spb"/>
    <k n="Population" t="spb"/>
    <k n="UniqueName" t="spb"/>
    <k n="Description" t="spb"/>
    <k n="Country/region" t="spb"/>
    <k n="Admin Division 1 (State/province/other)" t="spb"/>
  </s>
  <s>
    <k n="Area" t="spb"/>
    <k n="Name" t="spb"/>
    <k n="Latitude" t="spb"/>
    <k n="Longitude" t="spb"/>
    <k n="Population" t="spb"/>
    <k n="UniqueName" t="spb"/>
    <k n="Description" t="spb"/>
    <k n="Country/region" t="spb"/>
    <k n="Admin Division 1 (State/province/other)" t="spb"/>
    <k n="Admin Division 2 (County/district/other)" t="spb"/>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2">
    <x:dxf>
      <x:numFmt numFmtId="3" formatCode="#,##0"/>
    </x:dxf>
    <x:dxf>
      <x:numFmt numFmtId="0" formatCode="General"/>
    </x:dxf>
  </dxfs>
  <richProperties>
    <rPr n="IsTitleField" t="b"/>
    <rPr n="IsHeroField" t="b"/>
    <rPr n="NumberFormat" t="s"/>
  </richProperties>
  <richStyles>
    <rSty>
      <rpv i="0">1</rpv>
    </rSty>
    <rSty>
      <rpv i="1">1</rpv>
    </rSty>
    <rSty dxfid="0">
      <rpv i="2">#,##0</rpv>
    </rSty>
    <rSty dxfid="1">
      <rpv i="2">0.0000</rpv>
    </rSty>
  </richStyles>
</richStyleSheet>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ichValueRels>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niority" xr10:uid="{B7C05684-E449-4231-82A4-0728997AE797}" sourceName="Seniority">
  <pivotTables>
    <pivotTable tabId="63" name="PivotTable27"/>
  </pivotTables>
  <data>
    <tabular pivotCacheId="119533745">
      <items count="4">
        <i x="2" s="1"/>
        <i x="1" s="1"/>
        <i x="0" s="1"/>
        <i x="3"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iscipline" xr10:uid="{AB569024-9FDF-43C7-93FD-FD9685C5AA91}" sourceName="Discipline">
  <pivotTables>
    <pivotTable tabId="63" name="PivotTable27"/>
  </pivotTables>
  <data>
    <tabular pivotCacheId="119533745">
      <items count="12">
        <i x="0" s="1"/>
        <i x="1" s="1"/>
        <i x="3" s="1"/>
        <i x="2" s="1"/>
        <i x="4" s="1" nd="1"/>
        <i x="5" s="1" nd="1"/>
        <i x="6" s="1" nd="1"/>
        <i x="7" s="1" nd="1"/>
        <i x="8" s="1" nd="1"/>
        <i x="9" s="1" nd="1"/>
        <i x="10" s="1" nd="1"/>
        <i x="11" s="1" nd="1"/>
      </items>
    </tabular>
  </data>
  <extLs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Office" xr10:uid="{5B7A1DE6-62C1-4864-8FAE-72129C01ACE6}" sourceName="Office @">
  <extLst>
    <x:ext xmlns:x15="http://schemas.microsoft.com/office/spreadsheetml/2010/11/main" uri="{2F2917AC-EB37-4324-AD4E-5DD8C200BD13}">
      <x15:tableSlicerCache tableId="8" column="1"/>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eniority" xr10:uid="{1F34DA91-D06F-4D10-BF76-83F91FB05BDF}" cache="Slicer_Seniority" caption="Seniority" style="SlicerStyleDark1" rowHeight="241300"/>
  <slicer name="Discipline" xr10:uid="{AA5CA005-982E-4AD4-8960-9FF9A504AC9A}" cache="Slicer_Discipline" caption="Discipline" style="SlicerStyleDark4"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Office @" xr10:uid="{7D870174-E967-4446-A9C5-EBDBF2E0443D}" cache="Slicer_Office" caption="Office @" style="SlicerStyleDark5"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FD4335A-30F5-4F80-93FE-B8E1AE4F8941}" name="Table6" displayName="Table6" ref="C44:D51" totalsRowCount="1">
  <autoFilter ref="C44:D50" xr:uid="{74AB035B-5DDB-421B-9659-73A9C601CCEE}"/>
  <tableColumns count="2">
    <tableColumn id="1" xr3:uid="{1B4D10C1-E331-4669-BE81-94ADF0E2480B}" name="Location" totalsRowFunction="custom">
      <totalsRowFormula>SUBTOTAL(109,Table6[Strength])</totalsRowFormula>
    </tableColumn>
    <tableColumn id="2" xr3:uid="{29FAB7C8-7EDC-4C5B-B0AE-F4450E9EF536}" name="Strength"/>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094EDFB-4453-4CC9-B4D0-79A574C8ADBD}" name="Table8" displayName="Table8" ref="I56:M63" totalsRowCount="1">
  <autoFilter ref="I56:M62" xr:uid="{8D7250C6-B83D-4650-9C99-39888E6C6D26}"/>
  <tableColumns count="5">
    <tableColumn id="1" xr3:uid="{04C676D0-079A-4110-AB54-8970E8EEE93C}" name="Office @" totalsRowFunction="custom">
      <calculatedColumnFormula>C43</calculatedColumnFormula>
      <totalsRowFormula>SUBTOTAL(109,Table8[Strength])</totalsRowFormula>
    </tableColumn>
    <tableColumn id="2" xr3:uid="{03CBC9EF-B5FD-4CB8-A68F-5A9B182C2F73}" name="Strength">
      <calculatedColumnFormula>D43</calculatedColumnFormula>
    </tableColumn>
    <tableColumn id="3" xr3:uid="{12741C12-C281-4477-90C8-B7845E962460}" name="Column1" totalsRowFunction="custom">
      <calculatedColumnFormula>IF(D45&gt;=0,5,"")</calculatedColumnFormula>
      <totalsRowFormula>SUBTOTAL(109,K57:K62)</totalsRowFormula>
    </tableColumn>
    <tableColumn id="4" xr3:uid="{CA21DD13-4382-4F01-ABA8-F714281AE2E9}" name="X"/>
    <tableColumn id="5" xr3:uid="{EE82B2F2-0AE0-4A32-B6F2-43B290FC04B5}" name="Y"/>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7C5D8BF-4329-4F81-B226-4332EBED6A9D}" name="teamdata" displayName="teamdata" ref="A2:AK102" totalsRowShown="0" headerRowDxfId="41" dataDxfId="39" headerRowBorderDxfId="40" tableBorderDxfId="38" totalsRowBorderDxfId="37">
  <autoFilter ref="A2:AK102" xr:uid="{30417B09-91A9-4240-AA0D-B310EBBF9EAD}"/>
  <sortState xmlns:xlrd2="http://schemas.microsoft.com/office/spreadsheetml/2017/richdata2" ref="A3:AK66">
    <sortCondition ref="H2:H66"/>
  </sortState>
  <tableColumns count="37">
    <tableColumn id="1" xr3:uid="{D146C27C-93A4-4DF4-80D7-A815D55C2E1E}" name="S No." dataDxfId="36"/>
    <tableColumn id="17" xr3:uid="{1AB6340B-8524-4832-B2B5-2675907F6AF7}" name="ERP ID" dataDxfId="35"/>
    <tableColumn id="2" xr3:uid="{27CC9880-47AB-4D52-AD39-8C0EAB8DA7B1}" name="Employee Name" dataDxfId="1"/>
    <tableColumn id="5" xr3:uid="{3CB67989-8E4A-4392-A6AE-01810B883987}" name="Role" dataDxfId="34"/>
    <tableColumn id="11" xr3:uid="{B64405E1-C785-4CBB-8A21-14CEFA813E10}" name="Hour Cost" dataDxfId="33"/>
    <tableColumn id="3" xr3:uid="{8B561083-DFD6-4B21-B31E-1784712FD1E8}" name="Location" dataDxfId="32"/>
    <tableColumn id="31" xr3:uid="{3901147A-A287-4FA2-978E-F0F5A410D825}" name="Discipline" dataDxfId="31"/>
    <tableColumn id="4" xr3:uid="{440E587D-5185-443D-ADCD-262CBF6DE13C}" name="Email Id" dataDxfId="30"/>
    <tableColumn id="21" xr3:uid="{0834DF1E-27D6-462E-AD1A-3A3F3648DF24}" name="Date of Joining" dataDxfId="0"/>
    <tableColumn id="13" xr3:uid="{0680648E-099F-4CD6-9F56-A150381DC894}" name="Seniority" dataDxfId="29"/>
    <tableColumn id="12" xr3:uid="{95CBA21E-CB75-4315-BB4D-52BD200A3424}" name="Diploma" dataDxfId="28"/>
    <tableColumn id="14" xr3:uid="{31D4DB13-11E6-4D7F-BCCC-C7F513DEFF0B}" name="Graduate" dataDxfId="27"/>
    <tableColumn id="16" xr3:uid="{03FDDBE0-4013-4927-81BE-52E4C1BFFEB4}" name="Year (P.G)" dataDxfId="26"/>
    <tableColumn id="8" xr3:uid="{DE7AC2A9-8BB0-4387-996E-087F9992FCA4}" name="Exp. Overall" dataDxfId="25"/>
    <tableColumn id="18" xr3:uid="{D985F802-CE6F-4AE2-979F-12A9328855D7}" name="Exp. Systra" dataDxfId="24"/>
    <tableColumn id="6" xr3:uid="{61E78F71-ED00-448D-B45A-C34C1CD94F06}" name="Software skills 1" dataDxfId="23"/>
    <tableColumn id="7" xr3:uid="{8D2BACB4-279C-40E3-85D9-862DC1F72142}" name="Software skills 2" dataDxfId="22"/>
    <tableColumn id="15" xr3:uid="{5FE1B89E-457B-454B-B212-D77CD593BCFE}" name="Software skills 3" dataDxfId="21"/>
    <tableColumn id="9" xr3:uid="{1D24D7E3-736E-4436-8EA1-490EBB077FA3}" name="Software Skills 4" dataDxfId="20"/>
    <tableColumn id="10" xr3:uid="{D7A432B0-FE6B-4AAE-AE60-B1888FA68523}" name="Software Skill 5" dataDxfId="19"/>
    <tableColumn id="20" xr3:uid="{D0C1431C-FD3F-4ADC-A697-D0766F7FB5FD}" name="Software Skill 6" dataDxfId="18"/>
    <tableColumn id="22" xr3:uid="{756858AD-F233-48D1-AAFB-8364CA46826C}" name="Software Skill 7" dataDxfId="17"/>
    <tableColumn id="25" xr3:uid="{1D62CC2C-3E28-4967-B656-AED199B95478}" name="Software Skill 8" dataDxfId="16"/>
    <tableColumn id="32" xr3:uid="{A2138290-309F-4325-8E67-87E4498DF91B}" name="Software Skill 9" dataDxfId="15"/>
    <tableColumn id="34" xr3:uid="{D57C8FA4-3369-4A3F-B062-20F56652AEF9}" name="Technical skills 1" dataDxfId="14"/>
    <tableColumn id="33" xr3:uid="{F0A79132-DE09-4A8B-8EF6-9F5E1A3DED81}" name="Technical skills 2" dataDxfId="13"/>
    <tableColumn id="19" xr3:uid="{8417D085-47DC-4E47-A4DA-26B79B8B9008}" name="Technical skills 3" dataDxfId="12"/>
    <tableColumn id="23" xr3:uid="{509F9D83-6DB5-4811-9897-7A496F5420B4}" name="Technical skills 4" dataDxfId="11"/>
    <tableColumn id="24" xr3:uid="{C4EC6F3D-5C4E-4754-BC63-75C9B193D053}" name="Technical skills 5" dataDxfId="10"/>
    <tableColumn id="26" xr3:uid="{7A4200F3-08E6-4405-BF3A-883D589547C1}" name="Technical skills 6" dataDxfId="9"/>
    <tableColumn id="27" xr3:uid="{67D480F5-8A0E-4676-83AD-FB019DFA2636}" name="Technical skills 7" dataDxfId="8"/>
    <tableColumn id="30" xr3:uid="{A759FD0E-2EF1-410A-ADF5-E0587296FD9C}" name="Technical skills 8" dataDxfId="7"/>
    <tableColumn id="35" xr3:uid="{545397E9-E480-4BE9-9463-9A95FDBCA267}" name="Technical skills 9" dataDxfId="6"/>
    <tableColumn id="36" xr3:uid="{169DC72B-15E7-4D33-B18B-8714181B0DA7}" name="Exp till last acadmics" dataDxfId="5"/>
    <tableColumn id="37" xr3:uid="{A0601645-E54B-4514-9490-A166DFDC45CA}" name="Column1" dataDxfId="4"/>
    <tableColumn id="28" xr3:uid="{CACCD987-DC6B-485E-B47F-0B18701713EC}" name="Exp till last acadmics2" dataDxfId="3"/>
    <tableColumn id="29" xr3:uid="{56AB96A0-3208-4152-A335-274A80FA85F8}" name="Column13" dataDxfId="2"/>
  </tableColumns>
  <tableStyleInfo name="Table Style 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07/relationships/slicer" Target="../slicers/slicer2.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pivotTable" Target="../pivotTables/pivotTable3.xml"/><Relationship Id="rId5" Type="http://schemas.openxmlformats.org/officeDocument/2006/relationships/table" Target="../tables/table2.xml"/><Relationship Id="rId4" Type="http://schemas.openxmlformats.org/officeDocument/2006/relationships/table" Target="../tables/table1.xml"/></Relationships>
</file>

<file path=xl/worksheets/_rels/sheet5.xml.rels><?xml version="1.0" encoding="UTF-8" standalone="yes"?>
<Relationships xmlns="http://schemas.openxmlformats.org/package/2006/relationships"><Relationship Id="rId26" Type="http://schemas.openxmlformats.org/officeDocument/2006/relationships/hyperlink" Target="mailto:pkarwa@systra.com" TargetMode="External"/><Relationship Id="rId21" Type="http://schemas.openxmlformats.org/officeDocument/2006/relationships/hyperlink" Target="mailto:sgaurav@systra.com" TargetMode="External"/><Relationship Id="rId34" Type="http://schemas.openxmlformats.org/officeDocument/2006/relationships/hyperlink" Target="mailto:skgupta2@systra.com" TargetMode="External"/><Relationship Id="rId42" Type="http://schemas.openxmlformats.org/officeDocument/2006/relationships/hyperlink" Target="mailto:sdey@systra.com" TargetMode="External"/><Relationship Id="rId47" Type="http://schemas.openxmlformats.org/officeDocument/2006/relationships/hyperlink" Target="mailto:eganesan@systra.com" TargetMode="External"/><Relationship Id="rId50" Type="http://schemas.openxmlformats.org/officeDocument/2006/relationships/hyperlink" Target="mailto:rnag1@systra.com" TargetMode="External"/><Relationship Id="rId55" Type="http://schemas.openxmlformats.org/officeDocument/2006/relationships/hyperlink" Target="mailto:akumar3@systra.com" TargetMode="External"/><Relationship Id="rId63" Type="http://schemas.openxmlformats.org/officeDocument/2006/relationships/printerSettings" Target="../printerSettings/printerSettings5.bin"/><Relationship Id="rId7" Type="http://schemas.openxmlformats.org/officeDocument/2006/relationships/hyperlink" Target="mailto:rvats@systra.com" TargetMode="External"/><Relationship Id="rId2" Type="http://schemas.openxmlformats.org/officeDocument/2006/relationships/hyperlink" Target="mailto:ssingh21@systra.com" TargetMode="External"/><Relationship Id="rId16" Type="http://schemas.openxmlformats.org/officeDocument/2006/relationships/hyperlink" Target="mailto:bpatil@systra.com" TargetMode="External"/><Relationship Id="rId29" Type="http://schemas.openxmlformats.org/officeDocument/2006/relationships/hyperlink" Target="mailto:jkhare@systra.com" TargetMode="External"/><Relationship Id="rId11" Type="http://schemas.openxmlformats.org/officeDocument/2006/relationships/hyperlink" Target="mailto:sbhardwaj1@systra.com" TargetMode="External"/><Relationship Id="rId24" Type="http://schemas.openxmlformats.org/officeDocument/2006/relationships/hyperlink" Target="mailto:sbehl@systra.com" TargetMode="External"/><Relationship Id="rId32" Type="http://schemas.openxmlformats.org/officeDocument/2006/relationships/hyperlink" Target="mailto:lmalik1@systra.com" TargetMode="External"/><Relationship Id="rId37" Type="http://schemas.openxmlformats.org/officeDocument/2006/relationships/hyperlink" Target="mailto:rali1@systra.com" TargetMode="External"/><Relationship Id="rId40" Type="http://schemas.openxmlformats.org/officeDocument/2006/relationships/hyperlink" Target="mailto:ggrover@systra.com" TargetMode="External"/><Relationship Id="rId45" Type="http://schemas.openxmlformats.org/officeDocument/2006/relationships/hyperlink" Target="mailto:ntyagi@systra.com" TargetMode="External"/><Relationship Id="rId53" Type="http://schemas.openxmlformats.org/officeDocument/2006/relationships/hyperlink" Target="mailto:ngp@systra.com" TargetMode="External"/><Relationship Id="rId58" Type="http://schemas.openxmlformats.org/officeDocument/2006/relationships/hyperlink" Target="mailto:arawat2@systra.com" TargetMode="External"/><Relationship Id="rId5" Type="http://schemas.openxmlformats.org/officeDocument/2006/relationships/hyperlink" Target="mailto:sjadon@systra.com" TargetMode="External"/><Relationship Id="rId61" Type="http://schemas.openxmlformats.org/officeDocument/2006/relationships/hyperlink" Target="mailto:hgupta2@systra.com" TargetMode="External"/><Relationship Id="rId19" Type="http://schemas.openxmlformats.org/officeDocument/2006/relationships/hyperlink" Target="mailto:rchandrasekar@systra.com" TargetMode="External"/><Relationship Id="rId14" Type="http://schemas.openxmlformats.org/officeDocument/2006/relationships/hyperlink" Target="mailto:akumar42@systra.com" TargetMode="External"/><Relationship Id="rId22" Type="http://schemas.openxmlformats.org/officeDocument/2006/relationships/hyperlink" Target="mailto:itulasi@systra.com" TargetMode="External"/><Relationship Id="rId27" Type="http://schemas.openxmlformats.org/officeDocument/2006/relationships/hyperlink" Target="mailto:gdhawan@systra.com" TargetMode="External"/><Relationship Id="rId30" Type="http://schemas.openxmlformats.org/officeDocument/2006/relationships/hyperlink" Target="mailto:asrivastava3@systra.com" TargetMode="External"/><Relationship Id="rId35" Type="http://schemas.openxmlformats.org/officeDocument/2006/relationships/hyperlink" Target="mailto:lmahajan@systra.com" TargetMode="External"/><Relationship Id="rId43" Type="http://schemas.openxmlformats.org/officeDocument/2006/relationships/hyperlink" Target="mailto:lsingha@systra.com" TargetMode="External"/><Relationship Id="rId48" Type="http://schemas.openxmlformats.org/officeDocument/2006/relationships/hyperlink" Target="mailto:kgoyal@systra.com" TargetMode="External"/><Relationship Id="rId56" Type="http://schemas.openxmlformats.org/officeDocument/2006/relationships/hyperlink" Target="mailto:mazarudeen@systra.com" TargetMode="External"/><Relationship Id="rId64" Type="http://schemas.openxmlformats.org/officeDocument/2006/relationships/drawing" Target="../drawings/drawing5.xml"/><Relationship Id="rId8" Type="http://schemas.openxmlformats.org/officeDocument/2006/relationships/hyperlink" Target="mailto:phaldar@systra.com" TargetMode="External"/><Relationship Id="rId51" Type="http://schemas.openxmlformats.org/officeDocument/2006/relationships/hyperlink" Target="mailto:akumar4@systra.com" TargetMode="External"/><Relationship Id="rId3" Type="http://schemas.openxmlformats.org/officeDocument/2006/relationships/hyperlink" Target="mailto:avarshney1@systra.com" TargetMode="External"/><Relationship Id="rId12" Type="http://schemas.openxmlformats.org/officeDocument/2006/relationships/hyperlink" Target="mailto:mmittal3@systra.com" TargetMode="External"/><Relationship Id="rId17" Type="http://schemas.openxmlformats.org/officeDocument/2006/relationships/hyperlink" Target="mailto:vsingh15@systra.com" TargetMode="External"/><Relationship Id="rId25" Type="http://schemas.openxmlformats.org/officeDocument/2006/relationships/hyperlink" Target="mailto:rkumar@systra.com" TargetMode="External"/><Relationship Id="rId33" Type="http://schemas.openxmlformats.org/officeDocument/2006/relationships/hyperlink" Target="mailto:nsingh2@systra.com" TargetMode="External"/><Relationship Id="rId38" Type="http://schemas.openxmlformats.org/officeDocument/2006/relationships/hyperlink" Target="mailto:sashafat@systra.com" TargetMode="External"/><Relationship Id="rId46" Type="http://schemas.openxmlformats.org/officeDocument/2006/relationships/hyperlink" Target="mailto:vmehta@systra.com" TargetMode="External"/><Relationship Id="rId59" Type="http://schemas.openxmlformats.org/officeDocument/2006/relationships/hyperlink" Target="mailto:arawat@systra.com" TargetMode="External"/><Relationship Id="rId20" Type="http://schemas.openxmlformats.org/officeDocument/2006/relationships/hyperlink" Target="mailto:snikam@systra.com" TargetMode="External"/><Relationship Id="rId41" Type="http://schemas.openxmlformats.org/officeDocument/2006/relationships/hyperlink" Target="mailto:asinghal2@systra.com" TargetMode="External"/><Relationship Id="rId54" Type="http://schemas.openxmlformats.org/officeDocument/2006/relationships/hyperlink" Target="mailto:sgupta2@systra.com" TargetMode="External"/><Relationship Id="rId62" Type="http://schemas.openxmlformats.org/officeDocument/2006/relationships/hyperlink" Target="mailto:hsinghal@systra.com" TargetMode="External"/><Relationship Id="rId1" Type="http://schemas.openxmlformats.org/officeDocument/2006/relationships/hyperlink" Target="mailto:skaushik@systra.com" TargetMode="External"/><Relationship Id="rId6" Type="http://schemas.openxmlformats.org/officeDocument/2006/relationships/hyperlink" Target="mailto:kkumar6@systra.com" TargetMode="External"/><Relationship Id="rId15" Type="http://schemas.openxmlformats.org/officeDocument/2006/relationships/hyperlink" Target="mailto:sthiyagarajan@systra.com" TargetMode="External"/><Relationship Id="rId23" Type="http://schemas.openxmlformats.org/officeDocument/2006/relationships/hyperlink" Target="mailto:nmishra@systra.com" TargetMode="External"/><Relationship Id="rId28" Type="http://schemas.openxmlformats.org/officeDocument/2006/relationships/hyperlink" Target="mailto:nvishnani@systra.com" TargetMode="External"/><Relationship Id="rId36" Type="http://schemas.openxmlformats.org/officeDocument/2006/relationships/hyperlink" Target="mailto:afarqaleet@systra.com" TargetMode="External"/><Relationship Id="rId49" Type="http://schemas.openxmlformats.org/officeDocument/2006/relationships/hyperlink" Target="mailto:mkarjee@systra.com" TargetMode="External"/><Relationship Id="rId57" Type="http://schemas.openxmlformats.org/officeDocument/2006/relationships/hyperlink" Target="mailto:dkumar14@systra.com" TargetMode="External"/><Relationship Id="rId10" Type="http://schemas.openxmlformats.org/officeDocument/2006/relationships/hyperlink" Target="mailto:vsharma5@systra.com" TargetMode="External"/><Relationship Id="rId31" Type="http://schemas.openxmlformats.org/officeDocument/2006/relationships/hyperlink" Target="mailto:msingh4@systra.com" TargetMode="External"/><Relationship Id="rId44" Type="http://schemas.openxmlformats.org/officeDocument/2006/relationships/hyperlink" Target="mailto:pkumart@systra.com" TargetMode="External"/><Relationship Id="rId52" Type="http://schemas.openxmlformats.org/officeDocument/2006/relationships/hyperlink" Target="mailto:pkumar19@systra.com" TargetMode="External"/><Relationship Id="rId60" Type="http://schemas.openxmlformats.org/officeDocument/2006/relationships/hyperlink" Target="mailto:jsharma5@systra.com" TargetMode="External"/><Relationship Id="rId65" Type="http://schemas.openxmlformats.org/officeDocument/2006/relationships/table" Target="../tables/table3.xml"/><Relationship Id="rId4" Type="http://schemas.openxmlformats.org/officeDocument/2006/relationships/hyperlink" Target="mailto:nkumar6@systra.com" TargetMode="External"/><Relationship Id="rId9" Type="http://schemas.openxmlformats.org/officeDocument/2006/relationships/hyperlink" Target="mailto:ksagar@systra.com" TargetMode="External"/><Relationship Id="rId13" Type="http://schemas.openxmlformats.org/officeDocument/2006/relationships/hyperlink" Target="mailto:gbhatia2@systra.com" TargetMode="External"/><Relationship Id="rId18" Type="http://schemas.openxmlformats.org/officeDocument/2006/relationships/hyperlink" Target="mailto:nshekhawat@systra.com" TargetMode="External"/><Relationship Id="rId39" Type="http://schemas.openxmlformats.org/officeDocument/2006/relationships/hyperlink" Target="mailto:umishra@systra.com"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E3274-CCEB-4E97-816E-9E60F38C857B}">
  <sheetPr codeName="Sheet2"/>
  <dimension ref="A1:J9"/>
  <sheetViews>
    <sheetView workbookViewId="0">
      <selection activeCell="A9" sqref="A9"/>
    </sheetView>
  </sheetViews>
  <sheetFormatPr defaultRowHeight="14.5" x14ac:dyDescent="0.35"/>
  <cols>
    <col min="1" max="1" width="23.26953125" bestFit="1" customWidth="1"/>
    <col min="2" max="2" width="15.26953125" bestFit="1" customWidth="1"/>
    <col min="3" max="3" width="6.81640625" bestFit="1" customWidth="1"/>
    <col min="4" max="4" width="10.26953125" bestFit="1" customWidth="1"/>
    <col min="5" max="5" width="8.1796875" bestFit="1" customWidth="1"/>
    <col min="6" max="6" width="10.6328125" bestFit="1" customWidth="1"/>
    <col min="7" max="7" width="10" bestFit="1" customWidth="1"/>
    <col min="8" max="8" width="17.453125" bestFit="1" customWidth="1"/>
    <col min="9" max="9" width="8.90625" bestFit="1" customWidth="1"/>
    <col min="10" max="10" width="11.08984375" bestFit="1" customWidth="1"/>
    <col min="11" max="14" width="25" bestFit="1" customWidth="1"/>
    <col min="15" max="15" width="29" bestFit="1" customWidth="1"/>
    <col min="16" max="16" width="30.08984375" bestFit="1" customWidth="1"/>
  </cols>
  <sheetData>
    <row r="1" spans="1:10" x14ac:dyDescent="0.35">
      <c r="A1" s="7"/>
      <c r="B1" s="13" t="s">
        <v>23</v>
      </c>
      <c r="C1" s="7"/>
      <c r="D1" s="7"/>
      <c r="E1" s="7"/>
      <c r="F1" s="7"/>
    </row>
    <row r="2" spans="1:10" s="8" customFormat="1" x14ac:dyDescent="0.35">
      <c r="A2" s="16" t="s">
        <v>24</v>
      </c>
      <c r="B2" s="10" t="s">
        <v>13</v>
      </c>
      <c r="C2" s="10" t="s">
        <v>90</v>
      </c>
      <c r="D2" s="10" t="s">
        <v>103</v>
      </c>
      <c r="E2" s="10" t="s">
        <v>154</v>
      </c>
      <c r="F2" s="10" t="s">
        <v>18</v>
      </c>
      <c r="G2"/>
      <c r="H2"/>
      <c r="I2"/>
      <c r="J2"/>
    </row>
    <row r="3" spans="1:10" x14ac:dyDescent="0.35">
      <c r="A3" s="5" t="s">
        <v>11</v>
      </c>
      <c r="B3" s="55">
        <v>27</v>
      </c>
      <c r="C3" s="55">
        <v>24</v>
      </c>
      <c r="D3" s="55">
        <v>28</v>
      </c>
      <c r="E3" s="55">
        <v>21</v>
      </c>
      <c r="F3" s="55">
        <v>100</v>
      </c>
    </row>
    <row r="4" spans="1:10" x14ac:dyDescent="0.35">
      <c r="A4" s="5" t="s">
        <v>14</v>
      </c>
      <c r="B4" s="11">
        <v>0.27</v>
      </c>
      <c r="C4" s="11">
        <v>0.24</v>
      </c>
      <c r="D4" s="11">
        <v>0.28000000000000003</v>
      </c>
      <c r="E4" s="11">
        <v>0.21</v>
      </c>
      <c r="F4" s="11">
        <v>1</v>
      </c>
    </row>
    <row r="6" spans="1:10" x14ac:dyDescent="0.35">
      <c r="B6" s="10"/>
      <c r="C6" s="10"/>
      <c r="D6" s="10"/>
      <c r="E6" s="10"/>
      <c r="F6" s="10"/>
      <c r="G6" s="10"/>
      <c r="H6" s="10"/>
    </row>
    <row r="7" spans="1:10" x14ac:dyDescent="0.35">
      <c r="B7" s="10"/>
      <c r="C7" s="10"/>
      <c r="D7" s="10"/>
      <c r="E7" s="10"/>
      <c r="F7" s="10"/>
      <c r="G7" s="10"/>
      <c r="H7" s="10"/>
    </row>
    <row r="8" spans="1:10" x14ac:dyDescent="0.35">
      <c r="B8" s="12"/>
      <c r="C8" s="12"/>
      <c r="D8" s="12"/>
      <c r="E8" s="12"/>
      <c r="F8" s="12"/>
      <c r="G8" s="12"/>
      <c r="H8" s="12"/>
    </row>
    <row r="9" spans="1:10" s="14" customFormat="1" x14ac:dyDescent="0.35">
      <c r="B9" s="15">
        <f>1-B8</f>
        <v>1</v>
      </c>
      <c r="C9" s="15">
        <f t="shared" ref="C9:H9" si="0">1-C8</f>
        <v>1</v>
      </c>
      <c r="D9" s="15">
        <f t="shared" si="0"/>
        <v>1</v>
      </c>
      <c r="E9" s="15">
        <f t="shared" si="0"/>
        <v>1</v>
      </c>
      <c r="F9" s="15">
        <f t="shared" si="0"/>
        <v>1</v>
      </c>
      <c r="G9" s="15">
        <f t="shared" si="0"/>
        <v>1</v>
      </c>
      <c r="H9" s="15">
        <f t="shared" si="0"/>
        <v>1</v>
      </c>
    </row>
  </sheetData>
  <pageMargins left="0.7" right="0.7" top="0.75" bottom="0.75" header="0.3" footer="0.3"/>
  <pageSetup paperSize="9" orientation="portrait" verticalDpi="0"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6EA2D-A860-469E-97AB-9795961EABFF}">
  <sheetPr codeName="Sheet11"/>
  <dimension ref="C1:M70"/>
  <sheetViews>
    <sheetView tabSelected="1" view="pageBreakPreview" zoomScale="80" zoomScaleNormal="100" zoomScaleSheetLayoutView="80" workbookViewId="0">
      <selection activeCell="P6" sqref="P6"/>
    </sheetView>
  </sheetViews>
  <sheetFormatPr defaultRowHeight="14.5" x14ac:dyDescent="0.35"/>
  <cols>
    <col min="1" max="1" width="15.453125" customWidth="1"/>
    <col min="2" max="2" width="18.453125" customWidth="1"/>
    <col min="3" max="3" width="5.6328125" customWidth="1"/>
    <col min="9" max="9" width="8" customWidth="1"/>
    <col min="13" max="13" width="43" customWidth="1"/>
    <col min="14" max="14" width="12.90625" customWidth="1"/>
  </cols>
  <sheetData>
    <row r="1" spans="3:13" x14ac:dyDescent="0.35">
      <c r="C1" s="17"/>
      <c r="D1" s="17"/>
      <c r="E1" s="17"/>
      <c r="F1" s="17"/>
      <c r="G1" s="17"/>
      <c r="H1" s="17"/>
      <c r="I1" s="17"/>
      <c r="M1" s="51"/>
    </row>
    <row r="2" spans="3:13" x14ac:dyDescent="0.35">
      <c r="C2" s="17"/>
      <c r="D2" s="17"/>
      <c r="E2" s="17"/>
      <c r="F2" s="17"/>
      <c r="G2" s="17"/>
      <c r="H2" s="17"/>
      <c r="I2" s="17"/>
      <c r="M2" s="51"/>
    </row>
    <row r="3" spans="3:13" x14ac:dyDescent="0.35">
      <c r="C3" s="17"/>
      <c r="D3" s="17"/>
      <c r="E3" s="17"/>
      <c r="F3" s="17"/>
      <c r="G3" s="17"/>
      <c r="H3" s="17"/>
      <c r="I3" s="17"/>
      <c r="M3" s="51"/>
    </row>
    <row r="4" spans="3:13" x14ac:dyDescent="0.35">
      <c r="C4" s="17"/>
      <c r="D4" s="17"/>
      <c r="E4" s="17"/>
      <c r="F4" s="17"/>
      <c r="G4" s="17"/>
      <c r="H4" s="17"/>
      <c r="I4" s="17"/>
      <c r="M4" s="51"/>
    </row>
    <row r="5" spans="3:13" x14ac:dyDescent="0.35">
      <c r="C5" s="17"/>
      <c r="D5" s="17"/>
      <c r="E5" s="17"/>
      <c r="F5" s="17"/>
      <c r="G5" s="17"/>
      <c r="H5" s="17"/>
      <c r="I5" s="17"/>
      <c r="M5" s="51"/>
    </row>
    <row r="6" spans="3:13" x14ac:dyDescent="0.35">
      <c r="C6" s="17"/>
      <c r="D6" s="17"/>
      <c r="E6" s="17"/>
      <c r="F6" s="17"/>
      <c r="G6" s="17"/>
      <c r="H6" s="17"/>
      <c r="I6" s="17"/>
      <c r="M6" s="51"/>
    </row>
    <row r="7" spans="3:13" x14ac:dyDescent="0.35">
      <c r="C7" s="17"/>
      <c r="D7" s="17"/>
      <c r="E7" s="17"/>
      <c r="F7" s="17"/>
      <c r="G7" s="17"/>
      <c r="H7" s="17"/>
      <c r="I7" s="17"/>
      <c r="M7" s="51"/>
    </row>
    <row r="8" spans="3:13" x14ac:dyDescent="0.35">
      <c r="C8" s="17"/>
      <c r="D8" s="17"/>
      <c r="E8" s="17"/>
      <c r="F8" s="17"/>
      <c r="G8" s="17"/>
      <c r="H8" s="17"/>
      <c r="I8" s="17"/>
      <c r="M8" s="51"/>
    </row>
    <row r="9" spans="3:13" x14ac:dyDescent="0.35">
      <c r="C9" s="17"/>
      <c r="D9" s="17"/>
      <c r="E9" s="17"/>
      <c r="F9" s="17"/>
      <c r="G9" s="17"/>
      <c r="H9" s="17"/>
      <c r="I9" s="17"/>
      <c r="M9" s="51"/>
    </row>
    <row r="10" spans="3:13" x14ac:dyDescent="0.35">
      <c r="C10" s="17"/>
      <c r="D10" s="17"/>
      <c r="E10" s="17"/>
      <c r="F10" s="17"/>
      <c r="G10" s="17"/>
      <c r="H10" s="17"/>
      <c r="I10" s="17"/>
      <c r="M10" s="51"/>
    </row>
    <row r="11" spans="3:13" x14ac:dyDescent="0.35">
      <c r="C11" s="17"/>
      <c r="D11" s="17"/>
      <c r="E11" s="17"/>
      <c r="F11" s="17"/>
      <c r="G11" s="17"/>
      <c r="H11" s="17"/>
      <c r="I11" s="17"/>
      <c r="M11" s="51"/>
    </row>
    <row r="12" spans="3:13" x14ac:dyDescent="0.35">
      <c r="C12" s="17"/>
      <c r="D12" s="17"/>
      <c r="E12" s="17"/>
      <c r="F12" s="17"/>
      <c r="G12" s="17"/>
      <c r="H12" s="17"/>
      <c r="I12" s="17"/>
      <c r="J12" s="23"/>
      <c r="K12" s="23"/>
      <c r="L12" s="23"/>
      <c r="M12" s="23"/>
    </row>
    <row r="13" spans="3:13" x14ac:dyDescent="0.35">
      <c r="C13" s="17"/>
      <c r="D13" s="17"/>
      <c r="E13" s="17"/>
      <c r="F13" s="17"/>
      <c r="G13" s="17"/>
      <c r="H13" s="17"/>
      <c r="I13" s="17"/>
      <c r="J13" s="23"/>
      <c r="K13" s="23"/>
      <c r="L13" s="23"/>
      <c r="M13" s="23"/>
    </row>
    <row r="14" spans="3:13" x14ac:dyDescent="0.35">
      <c r="J14" s="23"/>
      <c r="K14" s="23"/>
      <c r="L14" s="23"/>
      <c r="M14" s="23"/>
    </row>
    <row r="15" spans="3:13" x14ac:dyDescent="0.35">
      <c r="J15" s="23"/>
      <c r="K15" s="23"/>
      <c r="L15" s="23"/>
      <c r="M15" s="23"/>
    </row>
    <row r="16" spans="3:13" x14ac:dyDescent="0.35">
      <c r="J16" s="23"/>
      <c r="K16" s="23"/>
      <c r="L16" s="23"/>
      <c r="M16" s="23"/>
    </row>
    <row r="17" spans="10:13" x14ac:dyDescent="0.35">
      <c r="J17" s="23"/>
      <c r="K17" s="23"/>
      <c r="L17" s="23"/>
      <c r="M17" s="23"/>
    </row>
    <row r="18" spans="10:13" x14ac:dyDescent="0.35">
      <c r="J18" s="23"/>
      <c r="K18" s="23"/>
      <c r="L18" s="23"/>
      <c r="M18" s="23"/>
    </row>
    <row r="19" spans="10:13" x14ac:dyDescent="0.35">
      <c r="J19" s="23"/>
      <c r="K19" s="23"/>
      <c r="L19" s="23"/>
      <c r="M19" s="23"/>
    </row>
    <row r="20" spans="10:13" x14ac:dyDescent="0.35">
      <c r="J20" s="23"/>
      <c r="K20" s="23"/>
      <c r="L20" s="23"/>
      <c r="M20" s="23"/>
    </row>
    <row r="21" spans="10:13" x14ac:dyDescent="0.35">
      <c r="J21" s="23"/>
      <c r="K21" s="23"/>
      <c r="L21" s="23"/>
      <c r="M21" s="23"/>
    </row>
    <row r="22" spans="10:13" x14ac:dyDescent="0.35">
      <c r="J22" s="23"/>
      <c r="K22" s="23"/>
      <c r="L22" s="23"/>
      <c r="M22" s="23"/>
    </row>
    <row r="23" spans="10:13" x14ac:dyDescent="0.35">
      <c r="J23" s="23"/>
      <c r="K23" s="23"/>
      <c r="L23" s="23"/>
      <c r="M23" s="23"/>
    </row>
    <row r="24" spans="10:13" x14ac:dyDescent="0.35">
      <c r="J24" s="23"/>
      <c r="K24" s="23"/>
      <c r="L24" s="23"/>
      <c r="M24" s="23"/>
    </row>
    <row r="25" spans="10:13" x14ac:dyDescent="0.35">
      <c r="J25" s="23"/>
      <c r="K25" s="23"/>
      <c r="L25" s="23"/>
      <c r="M25" s="23"/>
    </row>
    <row r="26" spans="10:13" x14ac:dyDescent="0.35">
      <c r="J26" s="23"/>
      <c r="K26" s="23"/>
      <c r="L26" s="23"/>
      <c r="M26" s="23"/>
    </row>
    <row r="27" spans="10:13" x14ac:dyDescent="0.35">
      <c r="J27" s="23"/>
      <c r="K27" s="23"/>
      <c r="L27" s="23"/>
      <c r="M27" s="23"/>
    </row>
    <row r="28" spans="10:13" x14ac:dyDescent="0.35">
      <c r="J28" s="23"/>
      <c r="K28" s="23"/>
      <c r="L28" s="23"/>
      <c r="M28" s="23"/>
    </row>
    <row r="29" spans="10:13" x14ac:dyDescent="0.35">
      <c r="J29" s="23"/>
      <c r="K29" s="23"/>
      <c r="L29" s="23"/>
      <c r="M29" s="23"/>
    </row>
    <row r="30" spans="10:13" x14ac:dyDescent="0.35">
      <c r="J30" s="23"/>
      <c r="K30" s="23"/>
      <c r="L30" s="23"/>
      <c r="M30" s="23"/>
    </row>
    <row r="31" spans="10:13" x14ac:dyDescent="0.35">
      <c r="J31" s="23"/>
      <c r="K31" s="23"/>
      <c r="L31" s="23"/>
      <c r="M31" s="23"/>
    </row>
    <row r="32" spans="10:13" x14ac:dyDescent="0.35">
      <c r="J32" s="23"/>
      <c r="K32" s="23"/>
      <c r="L32" s="23"/>
      <c r="M32" s="23"/>
    </row>
    <row r="33" spans="10:13" x14ac:dyDescent="0.35">
      <c r="J33" s="23"/>
      <c r="K33" s="23"/>
      <c r="L33" s="23"/>
      <c r="M33" s="23"/>
    </row>
    <row r="34" spans="10:13" x14ac:dyDescent="0.35">
      <c r="J34" s="23"/>
      <c r="K34" s="23"/>
      <c r="L34" s="23"/>
      <c r="M34" s="23"/>
    </row>
    <row r="35" spans="10:13" x14ac:dyDescent="0.35">
      <c r="J35" s="23"/>
      <c r="K35" s="23"/>
      <c r="L35" s="23"/>
      <c r="M35" s="23"/>
    </row>
    <row r="36" spans="10:13" x14ac:dyDescent="0.35">
      <c r="J36" s="23"/>
      <c r="K36" s="23"/>
      <c r="L36" s="23"/>
      <c r="M36" s="23"/>
    </row>
    <row r="37" spans="10:13" x14ac:dyDescent="0.35">
      <c r="J37" s="23"/>
      <c r="K37" s="23"/>
      <c r="L37" s="23"/>
      <c r="M37" s="23"/>
    </row>
    <row r="38" spans="10:13" x14ac:dyDescent="0.35">
      <c r="J38" s="23"/>
      <c r="K38" s="23"/>
      <c r="L38" s="23"/>
      <c r="M38" s="23"/>
    </row>
    <row r="39" spans="10:13" x14ac:dyDescent="0.35">
      <c r="J39" s="23"/>
      <c r="K39" s="23"/>
      <c r="L39" s="23"/>
      <c r="M39" s="23"/>
    </row>
    <row r="40" spans="10:13" x14ac:dyDescent="0.35">
      <c r="J40" s="23"/>
      <c r="K40" s="23"/>
      <c r="L40" s="23"/>
      <c r="M40" s="23"/>
    </row>
    <row r="65" ht="123" customHeight="1" x14ac:dyDescent="0.35"/>
    <row r="66" ht="110.25" customHeight="1" x14ac:dyDescent="0.35"/>
    <row r="67" ht="108" customHeight="1" x14ac:dyDescent="0.35"/>
    <row r="68" ht="118.5" customHeight="1" x14ac:dyDescent="0.35"/>
    <row r="69" ht="51.75" customHeight="1" x14ac:dyDescent="0.35"/>
    <row r="70" ht="121.5" customHeight="1" x14ac:dyDescent="0.35"/>
  </sheetData>
  <mergeCells count="1">
    <mergeCell ref="M1:M11"/>
  </mergeCells>
  <pageMargins left="0.7" right="0.7" top="0.75" bottom="0.75" header="0.3" footer="0.3"/>
  <pageSetup paperSize="9" scale="53" orientation="portrait" r:id="rId1"/>
  <drawing r:id="rId2"/>
  <legacyDrawing r:id="rId3"/>
  <extLst>
    <ext xmlns:x14="http://schemas.microsoft.com/office/spreadsheetml/2009/9/main" uri="{A8765BA9-456A-4dab-B4F3-ACF838C121DE}">
      <x14:slicerList>
        <x14:slicer r:id="rId4"/>
      </x14:slicerList>
    </ext>
    <ext xmlns:x15="http://schemas.microsoft.com/office/spreadsheetml/2010/11/main" uri="{3A4CF648-6AED-40f4-86FF-DC5316D8AED3}">
      <x14:slicerList xmlns:x14="http://schemas.microsoft.com/office/spreadsheetml/2009/9/main">
        <x14:slicer r:id="rId5"/>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E28B8-4C5E-4151-9263-4B553E3A73F8}">
  <sheetPr codeName="Sheet12"/>
  <dimension ref="A1:R4"/>
  <sheetViews>
    <sheetView workbookViewId="0">
      <selection activeCell="AJ1" sqref="AJ1:AJ1048576"/>
    </sheetView>
  </sheetViews>
  <sheetFormatPr defaultRowHeight="14.5" x14ac:dyDescent="0.35"/>
  <cols>
    <col min="1" max="1" width="22.36328125" bestFit="1" customWidth="1"/>
    <col min="2" max="2" width="15.26953125" bestFit="1" customWidth="1"/>
    <col min="3" max="3" width="8.26953125" bestFit="1" customWidth="1"/>
    <col min="4" max="4" width="7" bestFit="1" customWidth="1"/>
    <col min="5" max="5" width="10" bestFit="1" customWidth="1"/>
    <col min="6" max="6" width="8.08984375" bestFit="1" customWidth="1"/>
    <col min="7" max="7" width="8.26953125" bestFit="1" customWidth="1"/>
    <col min="8" max="8" width="7" bestFit="1" customWidth="1"/>
    <col min="9" max="9" width="10" bestFit="1" customWidth="1"/>
    <col min="10" max="10" width="10.26953125" bestFit="1" customWidth="1"/>
    <col min="11" max="11" width="8.26953125" bestFit="1" customWidth="1"/>
    <col min="12" max="12" width="7" bestFit="1" customWidth="1"/>
    <col min="13" max="13" width="10" bestFit="1" customWidth="1"/>
    <col min="14" max="15" width="8.26953125" bestFit="1" customWidth="1"/>
    <col min="16" max="16" width="7" bestFit="1" customWidth="1"/>
    <col min="17" max="17" width="10" bestFit="1" customWidth="1"/>
    <col min="18" max="18" width="10.7265625" bestFit="1" customWidth="1"/>
  </cols>
  <sheetData>
    <row r="1" spans="1:18" x14ac:dyDescent="0.35">
      <c r="B1" s="4" t="s">
        <v>23</v>
      </c>
    </row>
    <row r="2" spans="1:18" x14ac:dyDescent="0.35">
      <c r="B2" t="s">
        <v>13</v>
      </c>
      <c r="F2" t="s">
        <v>90</v>
      </c>
      <c r="J2" t="s">
        <v>103</v>
      </c>
      <c r="N2" t="s">
        <v>154</v>
      </c>
      <c r="R2" t="s">
        <v>18</v>
      </c>
    </row>
    <row r="3" spans="1:18" x14ac:dyDescent="0.35">
      <c r="B3" t="s">
        <v>5</v>
      </c>
      <c r="C3" t="s">
        <v>19</v>
      </c>
      <c r="D3" t="s">
        <v>73</v>
      </c>
      <c r="E3" t="s">
        <v>89</v>
      </c>
      <c r="F3" t="s">
        <v>5</v>
      </c>
      <c r="G3" t="s">
        <v>19</v>
      </c>
      <c r="H3" t="s">
        <v>73</v>
      </c>
      <c r="I3" t="s">
        <v>89</v>
      </c>
      <c r="J3" t="s">
        <v>5</v>
      </c>
      <c r="K3" t="s">
        <v>19</v>
      </c>
      <c r="L3" t="s">
        <v>73</v>
      </c>
      <c r="M3" t="s">
        <v>89</v>
      </c>
      <c r="N3" t="s">
        <v>5</v>
      </c>
      <c r="O3" t="s">
        <v>19</v>
      </c>
      <c r="P3" t="s">
        <v>73</v>
      </c>
      <c r="Q3" t="s">
        <v>89</v>
      </c>
    </row>
    <row r="4" spans="1:18" x14ac:dyDescent="0.35">
      <c r="A4" t="s">
        <v>11</v>
      </c>
      <c r="B4" s="54">
        <v>10</v>
      </c>
      <c r="C4" s="54">
        <v>4</v>
      </c>
      <c r="D4" s="54">
        <v>8</v>
      </c>
      <c r="E4" s="54">
        <v>5</v>
      </c>
      <c r="F4" s="54">
        <v>4</v>
      </c>
      <c r="G4" s="54">
        <v>10</v>
      </c>
      <c r="H4" s="54">
        <v>5</v>
      </c>
      <c r="I4" s="54">
        <v>5</v>
      </c>
      <c r="J4" s="54">
        <v>9</v>
      </c>
      <c r="K4" s="54">
        <v>7</v>
      </c>
      <c r="L4" s="54">
        <v>5</v>
      </c>
      <c r="M4" s="54">
        <v>7</v>
      </c>
      <c r="N4" s="54">
        <v>6</v>
      </c>
      <c r="O4" s="54">
        <v>6</v>
      </c>
      <c r="P4" s="54">
        <v>6</v>
      </c>
      <c r="Q4" s="54">
        <v>3</v>
      </c>
      <c r="R4" s="54">
        <v>100</v>
      </c>
    </row>
  </sheetData>
  <pageMargins left="0.7" right="0.7" top="0.75" bottom="0.75" header="0.3" footer="0.3"/>
  <pageSetup paperSize="9" orientation="portrait"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779FD-1C35-4AB1-8850-491826BC379E}">
  <sheetPr codeName="Sheet13"/>
  <dimension ref="A3:Z136"/>
  <sheetViews>
    <sheetView topLeftCell="A70" zoomScale="80" zoomScaleNormal="80" workbookViewId="0">
      <selection activeCell="AJ1" sqref="AJ1:AJ1048576"/>
    </sheetView>
  </sheetViews>
  <sheetFormatPr defaultRowHeight="14.5" x14ac:dyDescent="0.35"/>
  <cols>
    <col min="1" max="1" width="13.36328125" bestFit="1" customWidth="1"/>
    <col min="2" max="2" width="23.36328125" bestFit="1" customWidth="1"/>
    <col min="4" max="4" width="13.81640625" bestFit="1" customWidth="1"/>
    <col min="9" max="9" width="10.90625" customWidth="1"/>
    <col min="10" max="10" width="25.6328125" customWidth="1"/>
    <col min="19" max="20" width="10.90625" customWidth="1"/>
    <col min="21" max="21" width="4" bestFit="1" customWidth="1"/>
  </cols>
  <sheetData>
    <row r="3" spans="1:26" x14ac:dyDescent="0.35">
      <c r="A3" s="4" t="s">
        <v>17</v>
      </c>
      <c r="B3" t="s">
        <v>11</v>
      </c>
    </row>
    <row r="4" spans="1:26" x14ac:dyDescent="0.35">
      <c r="A4" s="3" t="s">
        <v>45</v>
      </c>
      <c r="B4" s="54">
        <v>21</v>
      </c>
      <c r="D4" t="e" vm="1">
        <v>#VALUE!</v>
      </c>
      <c r="E4">
        <f>IFERROR(VLOOKUP("Bangalore",$A4:$B9,2,FALSE),0)</f>
        <v>21</v>
      </c>
    </row>
    <row r="5" spans="1:26" x14ac:dyDescent="0.35">
      <c r="A5" s="3" t="s">
        <v>48</v>
      </c>
      <c r="B5" s="54">
        <v>21</v>
      </c>
      <c r="D5" t="e" vm="2">
        <v>#VALUE!</v>
      </c>
      <c r="E5">
        <f>IFERROR(VLOOKUP("Faridabad",$A4:$B9,2,FALSE),0)</f>
        <v>0</v>
      </c>
    </row>
    <row r="6" spans="1:26" x14ac:dyDescent="0.35">
      <c r="A6" s="3" t="s">
        <v>49</v>
      </c>
      <c r="B6" s="54">
        <v>16</v>
      </c>
      <c r="D6" t="e" vm="3">
        <v>#VALUE!</v>
      </c>
      <c r="E6">
        <f>IFERROR(VLOOKUP("Kolkata",$A4:$B9,2,FALSE),0)</f>
        <v>0</v>
      </c>
    </row>
    <row r="7" spans="1:26" x14ac:dyDescent="0.35">
      <c r="A7" s="3" t="s">
        <v>102</v>
      </c>
      <c r="B7" s="54">
        <v>20</v>
      </c>
      <c r="D7" t="e" vm="4">
        <v>#VALUE!</v>
      </c>
      <c r="E7">
        <f>IFERROR(VLOOKUP("Mumbai",$A4:$B9,2,FALSE),0)</f>
        <v>21</v>
      </c>
    </row>
    <row r="8" spans="1:26" x14ac:dyDescent="0.35">
      <c r="A8" s="3" t="s">
        <v>122</v>
      </c>
      <c r="B8" s="54">
        <v>22</v>
      </c>
      <c r="D8" t="e" vm="5">
        <v>#VALUE!</v>
      </c>
      <c r="E8">
        <f>IFERROR(VLOOKUP("Ahmedabad",$A4:$B9,2,FALSE),0)</f>
        <v>0</v>
      </c>
    </row>
    <row r="9" spans="1:26" x14ac:dyDescent="0.35">
      <c r="A9" s="3" t="s">
        <v>18</v>
      </c>
      <c r="B9" s="54">
        <v>100</v>
      </c>
      <c r="D9" t="e" vm="6">
        <v>#VALUE!</v>
      </c>
      <c r="E9">
        <f>IFERROR(VLOOKUP("Chennai",$A4:$B9,2,FALSE),0)</f>
        <v>16</v>
      </c>
    </row>
    <row r="10" spans="1:26" x14ac:dyDescent="0.35">
      <c r="D10" t="s">
        <v>12</v>
      </c>
      <c r="E10" t="e">
        <f>VLOOKUP("(blank)",$A$4:$B$7,2,FALSE)</f>
        <v>#N/A</v>
      </c>
      <c r="Z10" t="str">
        <f>"Total Strength "&amp;I63&amp;" Nos."</f>
        <v>Total Strength 58 Nos.</v>
      </c>
    </row>
    <row r="14" spans="1:26" x14ac:dyDescent="0.35">
      <c r="X14" t="s">
        <v>58</v>
      </c>
    </row>
    <row r="16" spans="1:26" x14ac:dyDescent="0.35">
      <c r="W16" t="s">
        <v>65</v>
      </c>
      <c r="X16" t="s">
        <v>66</v>
      </c>
    </row>
    <row r="17" spans="7:24" x14ac:dyDescent="0.35">
      <c r="G17">
        <f>IF(A4="Bangalore",)</f>
        <v>0</v>
      </c>
      <c r="W17" t="e" cm="1" vm="7">
        <f t="array" ref="W17">_FV(C45,"Admin Division 1 (State/province/other)",TRUE)</f>
        <v>#VALUE!</v>
      </c>
      <c r="X17" t="str">
        <f>D45</f>
        <v/>
      </c>
    </row>
    <row r="18" spans="7:24" x14ac:dyDescent="0.35">
      <c r="W18" t="e" cm="1" vm="7">
        <f t="array" ref="W18">_FV(C46,"Admin Division 1 (State/province/other)",TRUE)</f>
        <v>#VALUE!</v>
      </c>
      <c r="X18" t="str">
        <f>D46</f>
        <v/>
      </c>
    </row>
    <row r="19" spans="7:24" x14ac:dyDescent="0.35">
      <c r="W19" t="e" cm="1" vm="5">
        <f t="array" aca="1" ref="W19" ca="1">_FV(C47,"Admin Division 1 (State/province/other)",TRUE)</f>
        <v>#VALUE!</v>
      </c>
      <c r="X19" t="str">
        <f>D47</f>
        <v/>
      </c>
    </row>
    <row r="20" spans="7:24" x14ac:dyDescent="0.35">
      <c r="W20" t="e" cm="1" vm="7">
        <f t="array" ref="W20">_FV(C48,"Admin Division 1 (State/province/other)",TRUE)</f>
        <v>#VALUE!</v>
      </c>
      <c r="X20">
        <f>D48</f>
        <v>21</v>
      </c>
    </row>
    <row r="21" spans="7:24" x14ac:dyDescent="0.35">
      <c r="W21" t="e" cm="1" vm="8">
        <f t="array" ref="W21">_FV(C49,"Admin Division 2 (State/province/other)",TRUE)</f>
        <v>#VALUE!</v>
      </c>
      <c r="X21">
        <f>D49</f>
        <v>21</v>
      </c>
    </row>
    <row r="35" spans="1:14" ht="63" customHeight="1" x14ac:dyDescent="0.35">
      <c r="A35" t="s">
        <v>47</v>
      </c>
      <c r="B35" t="e" vm="9">
        <v>#VALUE!</v>
      </c>
      <c r="M35" t="str">
        <f>N47</f>
        <v>Logo</v>
      </c>
      <c r="N35" t="str" cm="1">
        <f t="array" ref="N35">IFERROR(_FV(M35,"Name"),"Logo")</f>
        <v>Logo</v>
      </c>
    </row>
    <row r="36" spans="1:14" ht="59" customHeight="1" x14ac:dyDescent="0.35">
      <c r="A36" t="s">
        <v>401</v>
      </c>
      <c r="B36" t="e" vm="10">
        <v>#VALUE!</v>
      </c>
      <c r="M36" t="str">
        <f>N35</f>
        <v>Logo</v>
      </c>
    </row>
    <row r="37" spans="1:14" ht="111" customHeight="1" x14ac:dyDescent="0.35">
      <c r="A37" t="s">
        <v>46</v>
      </c>
      <c r="B37" t="e" vm="11">
        <v>#VALUE!</v>
      </c>
    </row>
    <row r="38" spans="1:14" ht="92" customHeight="1" x14ac:dyDescent="0.35">
      <c r="A38" t="s">
        <v>70</v>
      </c>
      <c r="B38" t="e" vm="12">
        <v>#VALUE!</v>
      </c>
    </row>
    <row r="39" spans="1:14" ht="120" customHeight="1" x14ac:dyDescent="0.35">
      <c r="A39" t="s">
        <v>48</v>
      </c>
      <c r="B39" t="e" vm="13">
        <v>#VALUE!</v>
      </c>
    </row>
    <row r="40" spans="1:14" ht="55.5" customHeight="1" x14ac:dyDescent="0.35">
      <c r="A40" t="s">
        <v>64</v>
      </c>
      <c r="B40" t="e" vm="14">
        <v>#VALUE!</v>
      </c>
    </row>
    <row r="41" spans="1:14" ht="118.5" customHeight="1" x14ac:dyDescent="0.35">
      <c r="A41" t="s">
        <v>49</v>
      </c>
      <c r="B41" t="e" vm="15">
        <v>#VALUE!</v>
      </c>
    </row>
    <row r="42" spans="1:14" ht="54" customHeight="1" x14ac:dyDescent="0.35"/>
    <row r="43" spans="1:14" x14ac:dyDescent="0.35">
      <c r="C43" t="s">
        <v>62</v>
      </c>
      <c r="D43" t="s">
        <v>63</v>
      </c>
    </row>
    <row r="44" spans="1:14" x14ac:dyDescent="0.35">
      <c r="C44" t="s">
        <v>43</v>
      </c>
      <c r="D44" t="s">
        <v>66</v>
      </c>
    </row>
    <row r="45" spans="1:14" x14ac:dyDescent="0.35">
      <c r="C45" t="e" vm="2">
        <v>#VALUE!</v>
      </c>
      <c r="D45" t="str">
        <f>IFERROR(VLOOKUP("Faridabad",$A$3:$B$8,2,FALSE),"")</f>
        <v/>
      </c>
    </row>
    <row r="46" spans="1:14" x14ac:dyDescent="0.35">
      <c r="C46" t="e" vm="16">
        <v>#VALUE!</v>
      </c>
      <c r="D46" t="str">
        <f>IFERROR(VLOOKUP("Kolkata",$A$4:$B$9,2,FALSE),"")</f>
        <v/>
      </c>
    </row>
    <row r="47" spans="1:14" x14ac:dyDescent="0.35">
      <c r="C47" t="e" vm="17">
        <v>#VALUE!</v>
      </c>
      <c r="D47" t="str">
        <f>IFERROR(VLOOKUP("Ahmedabad",$A$4:$B$9,2,FALSE),"")</f>
        <v/>
      </c>
      <c r="N47" t="str">
        <f>IFERROR(INDEX(Table8[Office @],MATCH(H63,H57:H62,0)),"Logo")</f>
        <v>Logo</v>
      </c>
    </row>
    <row r="48" spans="1:14" x14ac:dyDescent="0.35">
      <c r="C48" t="e" vm="18">
        <v>#VALUE!</v>
      </c>
      <c r="D48">
        <f>IFERROR(VLOOKUP("Bangalore",$A$4:$B$9,2,FALSE),"")</f>
        <v>21</v>
      </c>
    </row>
    <row r="49" spans="3:13" x14ac:dyDescent="0.35">
      <c r="C49" t="e" vm="19">
        <v>#VALUE!</v>
      </c>
      <c r="D49">
        <f>IFERROR(VLOOKUP("Mumbai",$A$4:$B$9,2,FALSE),"")</f>
        <v>21</v>
      </c>
    </row>
    <row r="50" spans="3:13" x14ac:dyDescent="0.35">
      <c r="C50" t="e" vm="20">
        <v>#VALUE!</v>
      </c>
      <c r="D50">
        <f>IFERROR(VLOOKUP("Chennai",$A$4:$B$9,2,FALSE),"")</f>
        <v>16</v>
      </c>
    </row>
    <row r="51" spans="3:13" x14ac:dyDescent="0.35">
      <c r="C51">
        <f>SUBTOTAL(109,Table6[Strength])</f>
        <v>58</v>
      </c>
    </row>
    <row r="56" spans="3:13" x14ac:dyDescent="0.35">
      <c r="I56" t="s">
        <v>69</v>
      </c>
      <c r="J56" t="s">
        <v>66</v>
      </c>
      <c r="K56" t="s">
        <v>21</v>
      </c>
      <c r="L56" t="s">
        <v>67</v>
      </c>
      <c r="M56" t="s">
        <v>68</v>
      </c>
    </row>
    <row r="57" spans="3:13" x14ac:dyDescent="0.35">
      <c r="H57">
        <v>1</v>
      </c>
      <c r="I57" t="e" vm="2">
        <f>C45</f>
        <v>#VALUE!</v>
      </c>
      <c r="J57" t="str">
        <f t="shared" ref="I57:J62" si="0">D45</f>
        <v/>
      </c>
      <c r="K57">
        <f t="shared" ref="K57:K62" si="1">IF(D45&gt;=0,5,"")</f>
        <v>5</v>
      </c>
      <c r="L57">
        <v>2.8</v>
      </c>
      <c r="M57">
        <v>7.7</v>
      </c>
    </row>
    <row r="58" spans="3:13" x14ac:dyDescent="0.35">
      <c r="H58">
        <v>2</v>
      </c>
      <c r="I58" t="e" vm="16">
        <f t="shared" si="0"/>
        <v>#VALUE!</v>
      </c>
      <c r="J58" t="str">
        <f t="shared" si="0"/>
        <v/>
      </c>
      <c r="K58">
        <f t="shared" si="1"/>
        <v>5</v>
      </c>
      <c r="L58">
        <v>7.15</v>
      </c>
      <c r="M58">
        <v>5.5</v>
      </c>
    </row>
    <row r="59" spans="3:13" x14ac:dyDescent="0.35">
      <c r="H59">
        <v>3</v>
      </c>
      <c r="I59" t="e" vm="17">
        <f t="shared" si="0"/>
        <v>#VALUE!</v>
      </c>
      <c r="J59" t="str">
        <f t="shared" si="0"/>
        <v/>
      </c>
      <c r="K59">
        <f t="shared" si="1"/>
        <v>5</v>
      </c>
      <c r="L59">
        <v>1</v>
      </c>
      <c r="M59">
        <v>5.75</v>
      </c>
    </row>
    <row r="60" spans="3:13" x14ac:dyDescent="0.35">
      <c r="H60">
        <v>4</v>
      </c>
      <c r="I60" t="e" vm="18">
        <f t="shared" si="0"/>
        <v>#VALUE!</v>
      </c>
      <c r="J60">
        <f t="shared" si="0"/>
        <v>21</v>
      </c>
      <c r="K60">
        <f t="shared" si="1"/>
        <v>5</v>
      </c>
      <c r="L60">
        <v>2.65</v>
      </c>
      <c r="M60">
        <v>1.7</v>
      </c>
    </row>
    <row r="61" spans="3:13" x14ac:dyDescent="0.35">
      <c r="H61">
        <v>5</v>
      </c>
      <c r="I61" t="e" vm="19">
        <f t="shared" si="0"/>
        <v>#VALUE!</v>
      </c>
      <c r="J61">
        <f t="shared" si="0"/>
        <v>21</v>
      </c>
      <c r="K61">
        <f t="shared" si="1"/>
        <v>5</v>
      </c>
      <c r="L61">
        <v>1.1000000000000001</v>
      </c>
      <c r="M61">
        <v>3.7</v>
      </c>
    </row>
    <row r="62" spans="3:13" x14ac:dyDescent="0.35">
      <c r="H62">
        <v>6</v>
      </c>
      <c r="I62" t="e" vm="20">
        <f t="shared" si="0"/>
        <v>#VALUE!</v>
      </c>
      <c r="J62">
        <f t="shared" si="0"/>
        <v>16</v>
      </c>
      <c r="K62">
        <f t="shared" si="1"/>
        <v>5</v>
      </c>
      <c r="L62">
        <v>3.6</v>
      </c>
      <c r="M62">
        <v>1.25</v>
      </c>
    </row>
    <row r="63" spans="3:13" x14ac:dyDescent="0.35">
      <c r="H63">
        <f>SUBTOTAL(109,H57:H62)</f>
        <v>21</v>
      </c>
      <c r="I63">
        <f>SUBTOTAL(109,Table8[Strength])</f>
        <v>58</v>
      </c>
      <c r="K63">
        <f>SUBTOTAL(109,K57:K62)</f>
        <v>30</v>
      </c>
    </row>
    <row r="106" spans="2:10" x14ac:dyDescent="0.35">
      <c r="B106" s="20"/>
      <c r="E106" s="20"/>
      <c r="F106" s="20"/>
      <c r="G106" s="20"/>
      <c r="H106" s="20"/>
      <c r="I106" s="20"/>
      <c r="J106" s="20"/>
    </row>
    <row r="107" spans="2:10" x14ac:dyDescent="0.35">
      <c r="B107" s="20"/>
      <c r="C107" s="20"/>
      <c r="D107" s="20"/>
      <c r="E107" s="20"/>
      <c r="F107" s="20"/>
      <c r="G107" s="20"/>
      <c r="H107" s="20"/>
      <c r="I107" s="20"/>
      <c r="J107" s="20"/>
    </row>
    <row r="108" spans="2:10" x14ac:dyDescent="0.35">
      <c r="B108" s="20"/>
      <c r="C108" s="20"/>
      <c r="D108" s="20"/>
      <c r="E108" s="20"/>
      <c r="F108" s="20"/>
      <c r="G108" s="20"/>
      <c r="H108" s="20"/>
      <c r="I108" s="20"/>
      <c r="J108" s="20"/>
    </row>
    <row r="109" spans="2:10" x14ac:dyDescent="0.35">
      <c r="B109" s="20"/>
      <c r="C109" s="20"/>
      <c r="D109" s="20"/>
      <c r="E109" s="20"/>
      <c r="F109" s="20"/>
      <c r="G109" s="20"/>
      <c r="H109" s="20"/>
      <c r="I109" s="20"/>
      <c r="J109" s="20"/>
    </row>
    <row r="110" spans="2:10" x14ac:dyDescent="0.35">
      <c r="B110" s="20"/>
      <c r="C110" s="20"/>
      <c r="D110" s="20"/>
      <c r="E110" s="20"/>
      <c r="F110" s="20"/>
      <c r="G110" s="20"/>
      <c r="H110" s="20"/>
      <c r="I110" s="20"/>
      <c r="J110" s="20"/>
    </row>
    <row r="111" spans="2:10" x14ac:dyDescent="0.35">
      <c r="B111" s="20"/>
      <c r="C111" s="20"/>
      <c r="D111" s="20"/>
      <c r="E111" s="20"/>
      <c r="F111" s="20"/>
      <c r="G111" s="20"/>
      <c r="H111" s="20"/>
      <c r="I111" s="20"/>
      <c r="J111" s="20"/>
    </row>
    <row r="112" spans="2:10" x14ac:dyDescent="0.35">
      <c r="B112" s="20"/>
      <c r="C112" s="20"/>
      <c r="D112" s="20"/>
      <c r="E112" s="20"/>
      <c r="F112" s="20"/>
      <c r="G112" s="20"/>
      <c r="H112" s="20"/>
      <c r="I112" s="20"/>
      <c r="J112" s="20"/>
    </row>
    <row r="113" spans="2:10" x14ac:dyDescent="0.35">
      <c r="B113" s="20"/>
      <c r="C113" s="20"/>
      <c r="D113" s="20"/>
      <c r="E113" s="20"/>
      <c r="F113" s="20"/>
      <c r="G113" s="20"/>
      <c r="H113" s="20"/>
      <c r="I113" s="20"/>
      <c r="J113" s="20"/>
    </row>
    <row r="114" spans="2:10" x14ac:dyDescent="0.35">
      <c r="B114" s="20"/>
      <c r="C114" s="20"/>
      <c r="D114" s="20"/>
      <c r="E114" s="20"/>
      <c r="F114" s="20"/>
      <c r="G114" s="20"/>
      <c r="H114" s="20"/>
      <c r="I114" s="20"/>
      <c r="J114" s="20"/>
    </row>
    <row r="115" spans="2:10" x14ac:dyDescent="0.35">
      <c r="B115" s="20"/>
      <c r="C115" s="20"/>
      <c r="D115" s="20"/>
      <c r="E115" s="20"/>
      <c r="F115" s="20"/>
      <c r="G115" s="20"/>
      <c r="H115" s="20"/>
      <c r="I115" s="20"/>
      <c r="J115" s="20"/>
    </row>
    <row r="116" spans="2:10" x14ac:dyDescent="0.35">
      <c r="B116" s="20"/>
      <c r="C116" s="20"/>
      <c r="D116" s="20"/>
      <c r="E116" s="20"/>
      <c r="F116" s="20"/>
      <c r="G116" s="20"/>
      <c r="H116" s="20"/>
      <c r="I116" s="20"/>
      <c r="J116" s="20"/>
    </row>
    <row r="117" spans="2:10" x14ac:dyDescent="0.35">
      <c r="B117" s="20"/>
      <c r="C117" s="20"/>
      <c r="D117" s="20"/>
      <c r="E117" s="20"/>
      <c r="F117" s="20"/>
      <c r="G117" s="20"/>
      <c r="H117" s="20"/>
      <c r="I117" s="20"/>
      <c r="J117" s="20"/>
    </row>
    <row r="118" spans="2:10" x14ac:dyDescent="0.35">
      <c r="B118" s="20"/>
      <c r="C118" s="20"/>
      <c r="D118" s="20"/>
      <c r="E118" s="20"/>
      <c r="F118" s="20"/>
      <c r="G118" s="20"/>
      <c r="H118" s="20"/>
      <c r="I118" s="20"/>
      <c r="J118" s="20"/>
    </row>
    <row r="119" spans="2:10" x14ac:dyDescent="0.35">
      <c r="B119" s="20"/>
      <c r="C119" s="20"/>
      <c r="D119" s="20"/>
      <c r="E119" s="20"/>
      <c r="F119" s="20"/>
      <c r="G119" s="20"/>
      <c r="H119" s="20"/>
      <c r="I119" s="20"/>
      <c r="J119" s="20"/>
    </row>
    <row r="120" spans="2:10" x14ac:dyDescent="0.35">
      <c r="B120" s="20"/>
      <c r="C120" s="20"/>
      <c r="D120" s="20"/>
      <c r="E120" s="20"/>
      <c r="F120" s="20"/>
      <c r="G120" s="20"/>
      <c r="H120" s="20"/>
      <c r="I120" s="20"/>
      <c r="J120" s="20"/>
    </row>
    <row r="121" spans="2:10" x14ac:dyDescent="0.35">
      <c r="B121" s="20"/>
      <c r="C121" s="20"/>
      <c r="D121" s="20"/>
      <c r="E121" s="20"/>
      <c r="F121" s="20"/>
      <c r="G121" s="20"/>
      <c r="H121" s="20"/>
      <c r="I121" s="20"/>
      <c r="J121" s="20"/>
    </row>
    <row r="122" spans="2:10" x14ac:dyDescent="0.35">
      <c r="B122" s="20"/>
      <c r="C122" s="20"/>
      <c r="D122" s="20"/>
      <c r="E122" s="20"/>
      <c r="F122" s="20"/>
      <c r="G122" s="20"/>
      <c r="H122" s="20"/>
      <c r="I122" s="20"/>
      <c r="J122" s="20"/>
    </row>
    <row r="123" spans="2:10" x14ac:dyDescent="0.35">
      <c r="B123" s="20"/>
      <c r="C123" s="20"/>
      <c r="D123" s="20"/>
      <c r="E123" s="20"/>
      <c r="F123" s="20"/>
      <c r="G123" s="20"/>
      <c r="H123" s="20"/>
      <c r="I123" s="20"/>
      <c r="J123" s="20"/>
    </row>
    <row r="124" spans="2:10" x14ac:dyDescent="0.35">
      <c r="B124" s="20"/>
      <c r="C124" s="20"/>
      <c r="D124" s="20"/>
      <c r="E124" s="20"/>
      <c r="F124" s="20"/>
      <c r="G124" s="20"/>
      <c r="H124" s="20"/>
      <c r="I124" s="20"/>
      <c r="J124" s="20"/>
    </row>
    <row r="125" spans="2:10" x14ac:dyDescent="0.35">
      <c r="B125" s="20"/>
      <c r="C125" s="20"/>
      <c r="D125" s="20"/>
      <c r="E125" s="20"/>
      <c r="F125" s="20"/>
      <c r="G125" s="20"/>
      <c r="H125" s="20"/>
      <c r="I125" s="20"/>
      <c r="J125" s="20"/>
    </row>
    <row r="126" spans="2:10" x14ac:dyDescent="0.35">
      <c r="B126" s="20"/>
      <c r="C126" s="20"/>
      <c r="D126" s="20"/>
      <c r="E126" s="20"/>
      <c r="F126" s="20"/>
      <c r="G126" s="20"/>
      <c r="H126" s="20"/>
      <c r="I126" s="20"/>
      <c r="J126" s="20"/>
    </row>
    <row r="127" spans="2:10" x14ac:dyDescent="0.35">
      <c r="B127" s="20"/>
      <c r="C127" s="20"/>
      <c r="D127" s="20"/>
      <c r="E127" s="20"/>
      <c r="F127" s="20"/>
      <c r="G127" s="20"/>
      <c r="H127" s="20"/>
      <c r="I127" s="20"/>
      <c r="J127" s="20"/>
    </row>
    <row r="128" spans="2:10" x14ac:dyDescent="0.35">
      <c r="B128" s="20"/>
      <c r="C128" s="20"/>
      <c r="D128" s="20"/>
      <c r="E128" s="20"/>
      <c r="F128" s="20"/>
      <c r="G128" s="20"/>
      <c r="H128" s="20"/>
      <c r="I128" s="20"/>
      <c r="J128" s="20"/>
    </row>
    <row r="129" spans="2:10" x14ac:dyDescent="0.35">
      <c r="B129" s="20"/>
      <c r="C129" s="20"/>
      <c r="D129" s="20"/>
      <c r="E129" s="20"/>
      <c r="F129" s="20"/>
      <c r="G129" s="20"/>
      <c r="H129" s="20"/>
      <c r="I129" s="20"/>
      <c r="J129" s="20"/>
    </row>
    <row r="130" spans="2:10" x14ac:dyDescent="0.35">
      <c r="B130" s="20"/>
      <c r="C130" s="20"/>
      <c r="D130" s="20"/>
      <c r="E130" s="20"/>
      <c r="F130" s="20"/>
      <c r="G130" s="20"/>
      <c r="H130" s="20"/>
      <c r="I130" s="20"/>
      <c r="J130" s="20"/>
    </row>
    <row r="131" spans="2:10" x14ac:dyDescent="0.35">
      <c r="B131" s="20"/>
      <c r="C131" s="20"/>
      <c r="D131" s="20"/>
      <c r="E131" s="20"/>
      <c r="F131" s="20"/>
      <c r="G131" s="20"/>
      <c r="H131" s="20"/>
      <c r="I131" s="20"/>
      <c r="J131" s="20"/>
    </row>
    <row r="132" spans="2:10" x14ac:dyDescent="0.35">
      <c r="B132" s="20"/>
      <c r="C132" s="20"/>
      <c r="D132" s="20"/>
      <c r="E132" s="20"/>
      <c r="F132" s="20"/>
      <c r="G132" s="20"/>
      <c r="H132" s="20"/>
      <c r="I132" s="20"/>
      <c r="J132" s="20"/>
    </row>
    <row r="133" spans="2:10" x14ac:dyDescent="0.35">
      <c r="B133" s="20"/>
      <c r="C133" s="20"/>
      <c r="D133" s="20"/>
      <c r="E133" s="20"/>
      <c r="F133" s="20"/>
      <c r="G133" s="20"/>
      <c r="H133" s="20"/>
      <c r="I133" s="20"/>
      <c r="J133" s="20"/>
    </row>
    <row r="134" spans="2:10" x14ac:dyDescent="0.35">
      <c r="B134" s="20"/>
      <c r="C134" s="20"/>
      <c r="D134" s="20"/>
      <c r="E134" s="20"/>
      <c r="F134" s="20"/>
      <c r="G134" s="20"/>
      <c r="H134" s="20"/>
      <c r="I134" s="20"/>
      <c r="J134" s="20"/>
    </row>
    <row r="135" spans="2:10" x14ac:dyDescent="0.35">
      <c r="B135" s="20"/>
      <c r="C135" s="20"/>
      <c r="D135" s="20"/>
      <c r="E135" s="20"/>
      <c r="F135" s="20"/>
      <c r="G135" s="20"/>
      <c r="H135" s="20"/>
      <c r="I135" s="20"/>
      <c r="J135" s="20"/>
    </row>
    <row r="136" spans="2:10" x14ac:dyDescent="0.35">
      <c r="C136" s="20"/>
      <c r="D136" s="20"/>
    </row>
  </sheetData>
  <pageMargins left="0.7" right="0.7" top="0.75" bottom="0.75" header="0.3" footer="0.3"/>
  <pageSetup paperSize="9" orientation="portrait" verticalDpi="0" r:id="rId2"/>
  <drawing r:id="rId3"/>
  <tableParts count="2">
    <tablePart r:id="rId4"/>
    <tablePart r:id="rId5"/>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BB5C16D0-A406-40F0-9B7C-078F87427956}">
          <x14:formula1>
            <xm:f>'Drop Down'!$O$4:$O$9</xm:f>
          </x14:formula1>
          <xm:sqref>N113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pageSetUpPr fitToPage="1"/>
  </sheetPr>
  <dimension ref="A1:AK102"/>
  <sheetViews>
    <sheetView zoomScaleNormal="100" zoomScaleSheetLayoutView="30" workbookViewId="0">
      <pane xSplit="3" ySplit="1" topLeftCell="F2" activePane="bottomRight" state="frozen"/>
      <selection activeCell="AJ1" sqref="AJ1:AJ1048576"/>
      <selection pane="topRight" activeCell="AJ1" sqref="AJ1:AJ1048576"/>
      <selection pane="bottomLeft" activeCell="AJ1" sqref="AJ1:AJ1048576"/>
      <selection pane="bottomRight" activeCell="B1" sqref="B1:B1048576"/>
    </sheetView>
  </sheetViews>
  <sheetFormatPr defaultColWidth="8.90625" defaultRowHeight="14.5" x14ac:dyDescent="0.35"/>
  <cols>
    <col min="1" max="1" width="11" style="9" bestFit="1" customWidth="1"/>
    <col min="2" max="2" width="13" style="9" bestFit="1" customWidth="1"/>
    <col min="3" max="3" width="31.54296875" customWidth="1"/>
    <col min="4" max="4" width="25.08984375" style="9" bestFit="1" customWidth="1"/>
    <col min="5" max="5" width="14.90625" style="9" hidden="1" customWidth="1"/>
    <col min="6" max="6" width="16.453125" style="2" customWidth="1"/>
    <col min="7" max="7" width="19.36328125" style="9" customWidth="1"/>
    <col min="8" max="8" width="18.36328125" style="9" bestFit="1" customWidth="1"/>
    <col min="9" max="9" width="25.54296875" style="18" bestFit="1" customWidth="1"/>
    <col min="10" max="10" width="25.08984375" style="8" bestFit="1" customWidth="1"/>
    <col min="11" max="11" width="16.90625" style="9" customWidth="1"/>
    <col min="12" max="12" width="18.6328125" style="9" hidden="1" customWidth="1"/>
    <col min="13" max="13" width="20.54296875" style="8" bestFit="1" customWidth="1"/>
    <col min="14" max="14" width="22" bestFit="1" customWidth="1"/>
    <col min="15" max="15" width="22" customWidth="1"/>
    <col min="16" max="16" width="16" style="2" bestFit="1" customWidth="1"/>
    <col min="17" max="17" width="12.54296875" customWidth="1"/>
    <col min="18" max="18" width="12.6328125" style="6" customWidth="1"/>
    <col min="19" max="19" width="22.36328125" style="2" customWidth="1"/>
    <col min="20" max="20" width="18.6328125" style="2" customWidth="1"/>
    <col min="21" max="21" width="20.6328125" style="2" customWidth="1"/>
    <col min="22" max="23" width="21.36328125" style="2" customWidth="1"/>
    <col min="24" max="27" width="23.54296875" style="2" customWidth="1"/>
    <col min="28" max="29" width="23.08984375" customWidth="1"/>
    <col min="30" max="30" width="35" style="2" customWidth="1"/>
    <col min="31" max="32" width="23.08984375" style="2" customWidth="1"/>
    <col min="33" max="34" width="23.08984375" style="2" bestFit="1" customWidth="1"/>
    <col min="35" max="36" width="23.08984375" style="2" customWidth="1"/>
    <col min="37" max="38" width="8.90625" style="2" customWidth="1"/>
    <col min="39" max="16384" width="8.90625" style="2"/>
  </cols>
  <sheetData>
    <row r="1" spans="1:37" ht="59.25" customHeight="1" x14ac:dyDescent="0.5">
      <c r="A1" s="50"/>
      <c r="B1" s="50"/>
      <c r="C1" s="50"/>
      <c r="D1" s="50"/>
      <c r="E1" s="50"/>
      <c r="F1" s="50"/>
      <c r="G1" s="50"/>
      <c r="H1" s="50"/>
      <c r="I1" s="56"/>
      <c r="J1" s="50"/>
      <c r="K1" s="50"/>
      <c r="L1" s="50"/>
      <c r="M1" s="50"/>
      <c r="N1" s="50"/>
      <c r="O1" s="50"/>
      <c r="P1" s="50"/>
      <c r="Q1" s="50"/>
      <c r="R1" s="50"/>
      <c r="S1" s="50"/>
      <c r="T1" s="50"/>
      <c r="U1" s="50"/>
      <c r="V1" s="50"/>
      <c r="W1" s="50"/>
      <c r="X1" s="50"/>
      <c r="Y1" s="50"/>
      <c r="Z1" s="50"/>
      <c r="AA1" s="50"/>
      <c r="AB1" s="50"/>
      <c r="AC1" s="50"/>
      <c r="AD1" s="50"/>
      <c r="AE1" s="50"/>
      <c r="AF1" s="50"/>
      <c r="AG1" s="50"/>
      <c r="AH1" s="50"/>
      <c r="AI1" s="50"/>
    </row>
    <row r="2" spans="1:37" s="21" customFormat="1" ht="14" x14ac:dyDescent="0.3">
      <c r="A2" s="25" t="s">
        <v>4</v>
      </c>
      <c r="B2" s="25" t="s">
        <v>402</v>
      </c>
      <c r="C2" s="25" t="s">
        <v>0</v>
      </c>
      <c r="D2" s="25" t="s">
        <v>3</v>
      </c>
      <c r="E2" s="25" t="s">
        <v>71</v>
      </c>
      <c r="F2" s="25" t="s">
        <v>43</v>
      </c>
      <c r="G2" s="25" t="s">
        <v>2</v>
      </c>
      <c r="H2" s="25" t="s">
        <v>27</v>
      </c>
      <c r="I2" s="57" t="s">
        <v>25</v>
      </c>
      <c r="J2" s="25" t="s">
        <v>20</v>
      </c>
      <c r="K2" s="25" t="s">
        <v>35</v>
      </c>
      <c r="L2" s="25" t="s">
        <v>26</v>
      </c>
      <c r="M2" s="25" t="s">
        <v>28</v>
      </c>
      <c r="N2" s="25" t="s">
        <v>6</v>
      </c>
      <c r="O2" s="25" t="s">
        <v>7</v>
      </c>
      <c r="P2" s="25" t="s">
        <v>8</v>
      </c>
      <c r="Q2" s="25" t="s">
        <v>9</v>
      </c>
      <c r="R2" s="25" t="s">
        <v>10</v>
      </c>
      <c r="S2" s="25" t="s">
        <v>29</v>
      </c>
      <c r="T2" s="25" t="s">
        <v>30</v>
      </c>
      <c r="U2" s="25" t="s">
        <v>36</v>
      </c>
      <c r="V2" s="25" t="s">
        <v>50</v>
      </c>
      <c r="W2" s="25" t="s">
        <v>52</v>
      </c>
      <c r="X2" s="25" t="s">
        <v>53</v>
      </c>
      <c r="Y2" s="25" t="s">
        <v>31</v>
      </c>
      <c r="Z2" s="25" t="s">
        <v>32</v>
      </c>
      <c r="AA2" s="25" t="s">
        <v>33</v>
      </c>
      <c r="AB2" s="25" t="s">
        <v>37</v>
      </c>
      <c r="AC2" s="25" t="s">
        <v>38</v>
      </c>
      <c r="AD2" s="25" t="s">
        <v>41</v>
      </c>
      <c r="AE2" s="25" t="s">
        <v>54</v>
      </c>
      <c r="AF2" s="25" t="s">
        <v>55</v>
      </c>
      <c r="AG2" s="25" t="s">
        <v>56</v>
      </c>
      <c r="AH2" s="25" t="s">
        <v>39</v>
      </c>
      <c r="AI2" s="25" t="s">
        <v>21</v>
      </c>
      <c r="AJ2" s="26" t="s">
        <v>397</v>
      </c>
      <c r="AK2" s="27" t="s">
        <v>398</v>
      </c>
    </row>
    <row r="3" spans="1:37" x14ac:dyDescent="0.35">
      <c r="A3" s="33">
        <v>1</v>
      </c>
      <c r="B3" s="33" t="s">
        <v>403</v>
      </c>
      <c r="C3" s="29" t="s">
        <v>72</v>
      </c>
      <c r="D3" s="33" t="s">
        <v>73</v>
      </c>
      <c r="E3" s="33">
        <v>84.55</v>
      </c>
      <c r="F3" s="24" t="s">
        <v>48</v>
      </c>
      <c r="G3" s="33" t="s">
        <v>13</v>
      </c>
      <c r="H3" s="33" t="s">
        <v>74</v>
      </c>
      <c r="I3" s="58">
        <v>42382</v>
      </c>
      <c r="J3" s="49" t="s">
        <v>75</v>
      </c>
      <c r="K3" s="33" t="s">
        <v>76</v>
      </c>
      <c r="L3" s="33" t="s">
        <v>77</v>
      </c>
      <c r="M3" s="31" t="s">
        <v>78</v>
      </c>
      <c r="N3" s="31">
        <v>7.8</v>
      </c>
      <c r="O3" s="32">
        <v>2.2000000000000002</v>
      </c>
      <c r="P3" s="33" t="s">
        <v>79</v>
      </c>
      <c r="Q3" s="34" t="s">
        <v>22</v>
      </c>
      <c r="R3" s="28" t="s">
        <v>57</v>
      </c>
      <c r="S3" s="28" t="s">
        <v>42</v>
      </c>
      <c r="T3" s="28" t="s">
        <v>57</v>
      </c>
      <c r="U3" s="28" t="s">
        <v>34</v>
      </c>
      <c r="V3" s="28" t="s">
        <v>57</v>
      </c>
      <c r="W3" s="28" t="s">
        <v>51</v>
      </c>
      <c r="X3" s="28" t="s">
        <v>80</v>
      </c>
      <c r="Y3" s="28" t="s">
        <v>81</v>
      </c>
      <c r="Z3" s="28" t="s">
        <v>40</v>
      </c>
      <c r="AA3" s="28" t="s">
        <v>82</v>
      </c>
      <c r="AB3" s="28" t="s">
        <v>40</v>
      </c>
      <c r="AC3" s="28" t="s">
        <v>83</v>
      </c>
      <c r="AD3" s="28" t="s">
        <v>84</v>
      </c>
      <c r="AE3" s="28" t="s">
        <v>81</v>
      </c>
      <c r="AF3" s="28" t="s">
        <v>85</v>
      </c>
      <c r="AG3" s="28" t="s">
        <v>86</v>
      </c>
      <c r="AH3" s="28">
        <v>1.4</v>
      </c>
      <c r="AI3" s="28" t="s">
        <v>87</v>
      </c>
      <c r="AJ3" s="28">
        <v>0</v>
      </c>
      <c r="AK3" s="30">
        <v>3</v>
      </c>
    </row>
    <row r="4" spans="1:37" ht="14.25" customHeight="1" x14ac:dyDescent="0.35">
      <c r="A4" s="33">
        <v>2</v>
      </c>
      <c r="B4" s="33" t="s">
        <v>404</v>
      </c>
      <c r="C4" s="29" t="s">
        <v>88</v>
      </c>
      <c r="D4" s="33" t="s">
        <v>89</v>
      </c>
      <c r="E4" s="33">
        <v>114.26</v>
      </c>
      <c r="F4" s="24" t="s">
        <v>45</v>
      </c>
      <c r="G4" s="33" t="s">
        <v>90</v>
      </c>
      <c r="H4" s="33" t="s">
        <v>91</v>
      </c>
      <c r="I4" s="58">
        <v>43896</v>
      </c>
      <c r="J4" s="49" t="s">
        <v>16</v>
      </c>
      <c r="K4" s="33" t="s">
        <v>92</v>
      </c>
      <c r="L4" s="33" t="s">
        <v>77</v>
      </c>
      <c r="M4" s="31" t="s">
        <v>78</v>
      </c>
      <c r="N4" s="31">
        <v>14.6</v>
      </c>
      <c r="O4" s="31">
        <v>5.6</v>
      </c>
      <c r="P4" s="33" t="s">
        <v>42</v>
      </c>
      <c r="Q4" s="34" t="s">
        <v>79</v>
      </c>
      <c r="R4" s="28" t="s">
        <v>93</v>
      </c>
      <c r="S4" s="28" t="s">
        <v>94</v>
      </c>
      <c r="T4" s="28" t="s">
        <v>22</v>
      </c>
      <c r="U4" s="28" t="s">
        <v>42</v>
      </c>
      <c r="V4" s="28" t="s">
        <v>42</v>
      </c>
      <c r="W4" s="28" t="s">
        <v>34</v>
      </c>
      <c r="X4" s="28" t="s">
        <v>34</v>
      </c>
      <c r="Y4" s="28" t="s">
        <v>83</v>
      </c>
      <c r="Z4" s="28" t="s">
        <v>86</v>
      </c>
      <c r="AA4" s="28" t="s">
        <v>86</v>
      </c>
      <c r="AB4" s="28" t="s">
        <v>85</v>
      </c>
      <c r="AC4" s="28" t="s">
        <v>85</v>
      </c>
      <c r="AD4" s="28" t="s">
        <v>85</v>
      </c>
      <c r="AE4" s="28" t="s">
        <v>86</v>
      </c>
      <c r="AF4" s="28" t="s">
        <v>86</v>
      </c>
      <c r="AG4" s="28" t="s">
        <v>83</v>
      </c>
      <c r="AH4" s="28">
        <v>1.6</v>
      </c>
      <c r="AI4" s="28" t="s">
        <v>95</v>
      </c>
      <c r="AJ4" s="28">
        <v>12</v>
      </c>
      <c r="AK4" s="30">
        <v>16</v>
      </c>
    </row>
    <row r="5" spans="1:37" x14ac:dyDescent="0.35">
      <c r="A5" s="33">
        <v>3</v>
      </c>
      <c r="B5" s="33" t="s">
        <v>405</v>
      </c>
      <c r="C5" s="29" t="s">
        <v>96</v>
      </c>
      <c r="D5" s="33" t="s">
        <v>5</v>
      </c>
      <c r="E5" s="33">
        <v>86.55</v>
      </c>
      <c r="F5" s="24" t="s">
        <v>48</v>
      </c>
      <c r="G5" s="33" t="s">
        <v>13</v>
      </c>
      <c r="H5" s="33" t="s">
        <v>97</v>
      </c>
      <c r="I5" s="58">
        <v>44945</v>
      </c>
      <c r="J5" s="49" t="s">
        <v>16</v>
      </c>
      <c r="K5" s="33" t="s">
        <v>76</v>
      </c>
      <c r="L5" s="33" t="s">
        <v>98</v>
      </c>
      <c r="M5" s="31">
        <v>2018</v>
      </c>
      <c r="N5" s="31">
        <v>8.6999999999999993</v>
      </c>
      <c r="O5" s="31">
        <v>9.4</v>
      </c>
      <c r="P5" s="33" t="s">
        <v>80</v>
      </c>
      <c r="Q5" s="34" t="s">
        <v>80</v>
      </c>
      <c r="R5" s="28" t="s">
        <v>22</v>
      </c>
      <c r="S5" s="28" t="s">
        <v>94</v>
      </c>
      <c r="T5" s="28" t="s">
        <v>93</v>
      </c>
      <c r="U5" s="28" t="s">
        <v>80</v>
      </c>
      <c r="V5" s="28" t="s">
        <v>34</v>
      </c>
      <c r="W5" s="28" t="s">
        <v>57</v>
      </c>
      <c r="X5" s="28" t="s">
        <v>80</v>
      </c>
      <c r="Y5" s="28" t="s">
        <v>84</v>
      </c>
      <c r="Z5" s="28" t="s">
        <v>40</v>
      </c>
      <c r="AA5" s="28" t="s">
        <v>82</v>
      </c>
      <c r="AB5" s="28" t="s">
        <v>99</v>
      </c>
      <c r="AC5" s="28" t="s">
        <v>40</v>
      </c>
      <c r="AD5" s="28" t="s">
        <v>85</v>
      </c>
      <c r="AE5" s="28" t="s">
        <v>84</v>
      </c>
      <c r="AF5" s="28" t="s">
        <v>40</v>
      </c>
      <c r="AG5" s="28" t="s">
        <v>83</v>
      </c>
      <c r="AH5" s="28">
        <v>3.5</v>
      </c>
      <c r="AI5" s="28" t="s">
        <v>100</v>
      </c>
      <c r="AJ5" s="28">
        <v>0</v>
      </c>
      <c r="AK5" s="30">
        <v>6</v>
      </c>
    </row>
    <row r="6" spans="1:37" ht="15" customHeight="1" x14ac:dyDescent="0.35">
      <c r="A6" s="33">
        <v>4</v>
      </c>
      <c r="B6" s="33" t="s">
        <v>406</v>
      </c>
      <c r="C6" s="29" t="s">
        <v>101</v>
      </c>
      <c r="D6" s="33" t="s">
        <v>19</v>
      </c>
      <c r="E6" s="33">
        <v>105.33</v>
      </c>
      <c r="F6" s="24" t="s">
        <v>102</v>
      </c>
      <c r="G6" s="33" t="s">
        <v>103</v>
      </c>
      <c r="H6" s="33" t="s">
        <v>104</v>
      </c>
      <c r="I6" s="58">
        <v>44531</v>
      </c>
      <c r="J6" s="49" t="s">
        <v>75</v>
      </c>
      <c r="K6" s="33" t="s">
        <v>76</v>
      </c>
      <c r="L6" s="33" t="s">
        <v>98</v>
      </c>
      <c r="M6" s="31">
        <v>2018</v>
      </c>
      <c r="N6" s="31">
        <v>9.3000000000000007</v>
      </c>
      <c r="O6" s="31">
        <v>9.6</v>
      </c>
      <c r="P6" s="33" t="s">
        <v>57</v>
      </c>
      <c r="Q6" s="34" t="s">
        <v>51</v>
      </c>
      <c r="R6" s="28" t="s">
        <v>34</v>
      </c>
      <c r="S6" s="28" t="s">
        <v>57</v>
      </c>
      <c r="T6" s="28" t="s">
        <v>79</v>
      </c>
      <c r="U6" s="28" t="s">
        <v>80</v>
      </c>
      <c r="V6" s="28" t="s">
        <v>57</v>
      </c>
      <c r="W6" s="28" t="s">
        <v>42</v>
      </c>
      <c r="X6" s="28" t="s">
        <v>94</v>
      </c>
      <c r="Y6" s="28" t="s">
        <v>99</v>
      </c>
      <c r="Z6" s="28" t="s">
        <v>86</v>
      </c>
      <c r="AA6" s="28" t="s">
        <v>99</v>
      </c>
      <c r="AB6" s="28" t="s">
        <v>99</v>
      </c>
      <c r="AC6" s="28" t="s">
        <v>84</v>
      </c>
      <c r="AD6" s="28" t="s">
        <v>86</v>
      </c>
      <c r="AE6" s="28" t="s">
        <v>105</v>
      </c>
      <c r="AF6" s="28" t="s">
        <v>81</v>
      </c>
      <c r="AG6" s="28" t="s">
        <v>85</v>
      </c>
      <c r="AH6" s="28">
        <v>3</v>
      </c>
      <c r="AI6" s="28" t="s">
        <v>106</v>
      </c>
      <c r="AJ6" s="28">
        <v>1</v>
      </c>
      <c r="AK6" s="30">
        <v>1</v>
      </c>
    </row>
    <row r="7" spans="1:37" ht="14.25" customHeight="1" x14ac:dyDescent="0.35">
      <c r="A7" s="33">
        <v>5</v>
      </c>
      <c r="B7" s="33" t="s">
        <v>407</v>
      </c>
      <c r="C7" s="29" t="s">
        <v>107</v>
      </c>
      <c r="D7" s="33" t="s">
        <v>89</v>
      </c>
      <c r="E7" s="33">
        <v>75.08</v>
      </c>
      <c r="F7" s="24" t="s">
        <v>45</v>
      </c>
      <c r="G7" s="33" t="s">
        <v>103</v>
      </c>
      <c r="H7" s="33" t="s">
        <v>108</v>
      </c>
      <c r="I7" s="58">
        <v>45238</v>
      </c>
      <c r="J7" s="49" t="s">
        <v>109</v>
      </c>
      <c r="K7" s="33" t="s">
        <v>92</v>
      </c>
      <c r="L7" s="33" t="s">
        <v>77</v>
      </c>
      <c r="M7" s="32">
        <v>2017</v>
      </c>
      <c r="N7" s="32">
        <v>4.3</v>
      </c>
      <c r="O7" s="32">
        <v>8.4</v>
      </c>
      <c r="P7" s="33" t="s">
        <v>22</v>
      </c>
      <c r="Q7" s="33" t="s">
        <v>57</v>
      </c>
      <c r="R7" s="28" t="s">
        <v>79</v>
      </c>
      <c r="S7" s="28" t="s">
        <v>22</v>
      </c>
      <c r="T7" s="28" t="s">
        <v>79</v>
      </c>
      <c r="U7" s="28" t="s">
        <v>94</v>
      </c>
      <c r="V7" s="28" t="s">
        <v>93</v>
      </c>
      <c r="W7" s="28" t="s">
        <v>34</v>
      </c>
      <c r="X7" s="28" t="s">
        <v>51</v>
      </c>
      <c r="Y7" s="28" t="s">
        <v>105</v>
      </c>
      <c r="Z7" s="28" t="s">
        <v>86</v>
      </c>
      <c r="AA7" s="28" t="s">
        <v>84</v>
      </c>
      <c r="AB7" s="28" t="s">
        <v>83</v>
      </c>
      <c r="AC7" s="28" t="s">
        <v>99</v>
      </c>
      <c r="AD7" s="28" t="s">
        <v>99</v>
      </c>
      <c r="AE7" s="28" t="s">
        <v>82</v>
      </c>
      <c r="AF7" s="28" t="s">
        <v>81</v>
      </c>
      <c r="AG7" s="28" t="s">
        <v>84</v>
      </c>
      <c r="AH7" s="28">
        <v>3.6</v>
      </c>
      <c r="AI7" s="28" t="s">
        <v>110</v>
      </c>
      <c r="AJ7" s="28"/>
      <c r="AK7" s="28"/>
    </row>
    <row r="8" spans="1:37" ht="15" customHeight="1" x14ac:dyDescent="0.35">
      <c r="A8" s="33">
        <v>6</v>
      </c>
      <c r="B8" s="33" t="s">
        <v>408</v>
      </c>
      <c r="C8" s="29" t="s">
        <v>111</v>
      </c>
      <c r="D8" s="33" t="s">
        <v>73</v>
      </c>
      <c r="E8" s="33">
        <v>116.61</v>
      </c>
      <c r="F8" s="24" t="s">
        <v>45</v>
      </c>
      <c r="G8" s="33" t="s">
        <v>90</v>
      </c>
      <c r="H8" s="33" t="s">
        <v>112</v>
      </c>
      <c r="I8" s="58">
        <v>44426</v>
      </c>
      <c r="J8" s="49" t="s">
        <v>75</v>
      </c>
      <c r="K8" s="33" t="s">
        <v>92</v>
      </c>
      <c r="L8" s="33" t="s">
        <v>98</v>
      </c>
      <c r="M8" s="31">
        <v>2020</v>
      </c>
      <c r="N8" s="31">
        <v>8.8000000000000007</v>
      </c>
      <c r="O8" s="31">
        <v>7.8</v>
      </c>
      <c r="P8" s="33" t="s">
        <v>57</v>
      </c>
      <c r="Q8" s="34" t="s">
        <v>79</v>
      </c>
      <c r="R8" s="28" t="s">
        <v>42</v>
      </c>
      <c r="S8" s="28" t="s">
        <v>22</v>
      </c>
      <c r="T8" s="28" t="s">
        <v>51</v>
      </c>
      <c r="U8" s="28" t="s">
        <v>79</v>
      </c>
      <c r="V8" s="28" t="s">
        <v>80</v>
      </c>
      <c r="W8" s="28" t="s">
        <v>42</v>
      </c>
      <c r="X8" s="28" t="s">
        <v>51</v>
      </c>
      <c r="Y8" s="28" t="s">
        <v>86</v>
      </c>
      <c r="Z8" s="28" t="s">
        <v>81</v>
      </c>
      <c r="AA8" s="28" t="s">
        <v>83</v>
      </c>
      <c r="AB8" s="28" t="s">
        <v>81</v>
      </c>
      <c r="AC8" s="28" t="s">
        <v>99</v>
      </c>
      <c r="AD8" s="28" t="s">
        <v>84</v>
      </c>
      <c r="AE8" s="28" t="s">
        <v>81</v>
      </c>
      <c r="AF8" s="28" t="s">
        <v>84</v>
      </c>
      <c r="AG8" s="28" t="s">
        <v>99</v>
      </c>
      <c r="AH8" s="28">
        <v>2.6</v>
      </c>
      <c r="AI8" s="28" t="s">
        <v>113</v>
      </c>
      <c r="AJ8" s="28"/>
      <c r="AK8" s="30">
        <v>6</v>
      </c>
    </row>
    <row r="9" spans="1:37" ht="16.5" x14ac:dyDescent="0.35">
      <c r="A9" s="33">
        <v>7</v>
      </c>
      <c r="B9" s="33" t="s">
        <v>409</v>
      </c>
      <c r="C9" s="29" t="s">
        <v>114</v>
      </c>
      <c r="D9" s="33" t="s">
        <v>89</v>
      </c>
      <c r="E9" s="33">
        <v>103.08</v>
      </c>
      <c r="F9" s="24" t="s">
        <v>49</v>
      </c>
      <c r="G9" s="33" t="s">
        <v>103</v>
      </c>
      <c r="H9" s="33" t="s">
        <v>115</v>
      </c>
      <c r="I9" s="58">
        <v>45677</v>
      </c>
      <c r="J9" s="49" t="s">
        <v>116</v>
      </c>
      <c r="K9" s="33" t="s">
        <v>92</v>
      </c>
      <c r="L9" s="33" t="s">
        <v>77</v>
      </c>
      <c r="M9" s="31">
        <v>2020</v>
      </c>
      <c r="N9" s="31">
        <v>2.5</v>
      </c>
      <c r="O9" s="31">
        <v>4.5999999999999996</v>
      </c>
      <c r="P9" s="33" t="s">
        <v>79</v>
      </c>
      <c r="Q9" s="34" t="s">
        <v>80</v>
      </c>
      <c r="R9" s="35" t="s">
        <v>80</v>
      </c>
      <c r="S9" s="28" t="s">
        <v>51</v>
      </c>
      <c r="T9" s="28" t="s">
        <v>34</v>
      </c>
      <c r="U9" s="28" t="s">
        <v>34</v>
      </c>
      <c r="V9" s="28" t="s">
        <v>57</v>
      </c>
      <c r="W9" s="28" t="s">
        <v>22</v>
      </c>
      <c r="X9" s="28" t="s">
        <v>51</v>
      </c>
      <c r="Y9" s="28" t="s">
        <v>40</v>
      </c>
      <c r="Z9" s="28" t="s">
        <v>85</v>
      </c>
      <c r="AA9" s="28" t="s">
        <v>84</v>
      </c>
      <c r="AB9" s="28" t="s">
        <v>83</v>
      </c>
      <c r="AC9" s="28" t="s">
        <v>86</v>
      </c>
      <c r="AD9" s="28" t="s">
        <v>99</v>
      </c>
      <c r="AE9" s="28" t="s">
        <v>85</v>
      </c>
      <c r="AF9" s="28" t="s">
        <v>82</v>
      </c>
      <c r="AG9" s="28" t="s">
        <v>105</v>
      </c>
      <c r="AH9" s="28">
        <v>1</v>
      </c>
      <c r="AI9" s="28" t="s">
        <v>117</v>
      </c>
      <c r="AJ9" s="28">
        <v>2</v>
      </c>
      <c r="AK9" s="30">
        <v>2</v>
      </c>
    </row>
    <row r="10" spans="1:37" ht="15" customHeight="1" x14ac:dyDescent="0.35">
      <c r="A10" s="33">
        <v>8</v>
      </c>
      <c r="B10" s="33" t="s">
        <v>410</v>
      </c>
      <c r="C10" s="29" t="s">
        <v>118</v>
      </c>
      <c r="D10" s="33" t="s">
        <v>5</v>
      </c>
      <c r="E10" s="33">
        <v>119.97</v>
      </c>
      <c r="F10" s="24" t="s">
        <v>48</v>
      </c>
      <c r="G10" s="33" t="s">
        <v>90</v>
      </c>
      <c r="H10" s="33" t="s">
        <v>119</v>
      </c>
      <c r="I10" s="58">
        <v>44027</v>
      </c>
      <c r="J10" s="49" t="s">
        <v>75</v>
      </c>
      <c r="K10" s="33" t="s">
        <v>92</v>
      </c>
      <c r="L10" s="33" t="s">
        <v>77</v>
      </c>
      <c r="M10" s="31">
        <v>2015</v>
      </c>
      <c r="N10" s="31">
        <v>6.1</v>
      </c>
      <c r="O10" s="31">
        <v>9.1</v>
      </c>
      <c r="P10" s="33" t="s">
        <v>42</v>
      </c>
      <c r="Q10" s="34" t="s">
        <v>22</v>
      </c>
      <c r="R10" s="28" t="s">
        <v>94</v>
      </c>
      <c r="S10" s="28" t="s">
        <v>51</v>
      </c>
      <c r="T10" s="28" t="s">
        <v>57</v>
      </c>
      <c r="U10" s="28" t="s">
        <v>51</v>
      </c>
      <c r="V10" s="28" t="s">
        <v>80</v>
      </c>
      <c r="W10" s="28" t="s">
        <v>94</v>
      </c>
      <c r="X10" s="28" t="s">
        <v>80</v>
      </c>
      <c r="Y10" s="28" t="s">
        <v>105</v>
      </c>
      <c r="Z10" s="28" t="s">
        <v>85</v>
      </c>
      <c r="AA10" s="28" t="s">
        <v>85</v>
      </c>
      <c r="AB10" s="28" t="s">
        <v>99</v>
      </c>
      <c r="AC10" s="28" t="s">
        <v>105</v>
      </c>
      <c r="AD10" s="28" t="s">
        <v>99</v>
      </c>
      <c r="AE10" s="28" t="s">
        <v>83</v>
      </c>
      <c r="AF10" s="28" t="s">
        <v>85</v>
      </c>
      <c r="AG10" s="28" t="s">
        <v>84</v>
      </c>
      <c r="AH10" s="28">
        <v>2.6</v>
      </c>
      <c r="AI10" s="28" t="s">
        <v>120</v>
      </c>
      <c r="AJ10" s="28">
        <v>10</v>
      </c>
      <c r="AK10" s="30">
        <v>4</v>
      </c>
    </row>
    <row r="11" spans="1:37" x14ac:dyDescent="0.35">
      <c r="A11" s="33">
        <v>9</v>
      </c>
      <c r="B11" s="33" t="s">
        <v>411</v>
      </c>
      <c r="C11" s="29" t="s">
        <v>121</v>
      </c>
      <c r="D11" s="33" t="s">
        <v>89</v>
      </c>
      <c r="E11" s="33">
        <v>76.34</v>
      </c>
      <c r="F11" s="24" t="s">
        <v>122</v>
      </c>
      <c r="G11" s="33" t="s">
        <v>90</v>
      </c>
      <c r="H11" s="33" t="s">
        <v>123</v>
      </c>
      <c r="I11" s="58">
        <v>45501</v>
      </c>
      <c r="J11" s="49" t="s">
        <v>16</v>
      </c>
      <c r="K11" s="33" t="s">
        <v>76</v>
      </c>
      <c r="L11" s="33" t="s">
        <v>77</v>
      </c>
      <c r="M11" s="31">
        <v>2015</v>
      </c>
      <c r="N11" s="31">
        <v>8.3000000000000007</v>
      </c>
      <c r="O11" s="31">
        <v>3.1</v>
      </c>
      <c r="P11" s="33" t="s">
        <v>94</v>
      </c>
      <c r="Q11" s="34" t="s">
        <v>94</v>
      </c>
      <c r="R11" s="28" t="s">
        <v>79</v>
      </c>
      <c r="S11" s="28" t="s">
        <v>94</v>
      </c>
      <c r="T11" s="28" t="s">
        <v>94</v>
      </c>
      <c r="U11" s="28" t="s">
        <v>34</v>
      </c>
      <c r="V11" s="28" t="s">
        <v>22</v>
      </c>
      <c r="W11" s="28" t="s">
        <v>22</v>
      </c>
      <c r="X11" s="28" t="s">
        <v>51</v>
      </c>
      <c r="Y11" s="28" t="s">
        <v>85</v>
      </c>
      <c r="Z11" s="28" t="s">
        <v>99</v>
      </c>
      <c r="AA11" s="28" t="s">
        <v>105</v>
      </c>
      <c r="AB11" s="28" t="s">
        <v>83</v>
      </c>
      <c r="AC11" s="28" t="s">
        <v>86</v>
      </c>
      <c r="AD11" s="28" t="s">
        <v>84</v>
      </c>
      <c r="AE11" s="28" t="s">
        <v>84</v>
      </c>
      <c r="AF11" s="28" t="s">
        <v>82</v>
      </c>
      <c r="AG11" s="28" t="s">
        <v>99</v>
      </c>
      <c r="AH11" s="28">
        <v>3.6</v>
      </c>
      <c r="AI11" s="28" t="s">
        <v>124</v>
      </c>
      <c r="AJ11" s="28">
        <v>-1</v>
      </c>
      <c r="AK11" s="30">
        <v>6</v>
      </c>
    </row>
    <row r="12" spans="1:37" x14ac:dyDescent="0.35">
      <c r="A12" s="33">
        <v>10</v>
      </c>
      <c r="B12" s="33" t="s">
        <v>412</v>
      </c>
      <c r="C12" s="29" t="s">
        <v>125</v>
      </c>
      <c r="D12" s="33" t="s">
        <v>89</v>
      </c>
      <c r="E12" s="33">
        <v>74.17</v>
      </c>
      <c r="F12" s="24" t="s">
        <v>102</v>
      </c>
      <c r="G12" s="33" t="s">
        <v>13</v>
      </c>
      <c r="H12" s="33" t="s">
        <v>126</v>
      </c>
      <c r="I12" s="58">
        <v>42982</v>
      </c>
      <c r="J12" s="49" t="s">
        <v>116</v>
      </c>
      <c r="K12" s="33" t="s">
        <v>92</v>
      </c>
      <c r="L12" s="33" t="s">
        <v>98</v>
      </c>
      <c r="M12" s="32">
        <v>2018</v>
      </c>
      <c r="N12" s="32">
        <v>2.4</v>
      </c>
      <c r="O12" s="32">
        <v>5.5</v>
      </c>
      <c r="P12" s="33" t="s">
        <v>80</v>
      </c>
      <c r="Q12" s="33" t="s">
        <v>80</v>
      </c>
      <c r="R12" s="28" t="s">
        <v>42</v>
      </c>
      <c r="S12" s="28" t="s">
        <v>34</v>
      </c>
      <c r="T12" s="28" t="s">
        <v>51</v>
      </c>
      <c r="U12" s="28" t="s">
        <v>42</v>
      </c>
      <c r="V12" s="28" t="s">
        <v>51</v>
      </c>
      <c r="W12" s="28" t="s">
        <v>79</v>
      </c>
      <c r="X12" s="28" t="s">
        <v>34</v>
      </c>
      <c r="Y12" s="28" t="s">
        <v>86</v>
      </c>
      <c r="Z12" s="28" t="s">
        <v>82</v>
      </c>
      <c r="AA12" s="28" t="s">
        <v>99</v>
      </c>
      <c r="AB12" s="28" t="s">
        <v>86</v>
      </c>
      <c r="AC12" s="28" t="s">
        <v>40</v>
      </c>
      <c r="AD12" s="28" t="s">
        <v>82</v>
      </c>
      <c r="AE12" s="28" t="s">
        <v>81</v>
      </c>
      <c r="AF12" s="28" t="s">
        <v>85</v>
      </c>
      <c r="AG12" s="28" t="s">
        <v>40</v>
      </c>
      <c r="AH12" s="28">
        <v>3.2</v>
      </c>
      <c r="AI12" s="28" t="s">
        <v>127</v>
      </c>
      <c r="AJ12" s="28"/>
      <c r="AK12" s="28"/>
    </row>
    <row r="13" spans="1:37" x14ac:dyDescent="0.35">
      <c r="A13" s="33">
        <v>11</v>
      </c>
      <c r="B13" s="33" t="s">
        <v>413</v>
      </c>
      <c r="C13" s="29" t="s">
        <v>128</v>
      </c>
      <c r="D13" s="33" t="s">
        <v>5</v>
      </c>
      <c r="E13" s="33">
        <v>89.35</v>
      </c>
      <c r="F13" s="24" t="s">
        <v>45</v>
      </c>
      <c r="G13" s="33" t="s">
        <v>90</v>
      </c>
      <c r="H13" s="33" t="s">
        <v>129</v>
      </c>
      <c r="I13" s="58">
        <v>45424</v>
      </c>
      <c r="J13" s="49" t="s">
        <v>116</v>
      </c>
      <c r="K13" s="33" t="s">
        <v>92</v>
      </c>
      <c r="L13" s="33" t="s">
        <v>77</v>
      </c>
      <c r="M13" s="31">
        <v>2015</v>
      </c>
      <c r="N13" s="31">
        <v>2.1</v>
      </c>
      <c r="O13" s="31">
        <v>7.6</v>
      </c>
      <c r="P13" s="33" t="s">
        <v>57</v>
      </c>
      <c r="Q13" s="34" t="s">
        <v>22</v>
      </c>
      <c r="R13" s="28" t="s">
        <v>93</v>
      </c>
      <c r="S13" s="28" t="s">
        <v>34</v>
      </c>
      <c r="T13" s="28" t="s">
        <v>42</v>
      </c>
      <c r="U13" s="28" t="s">
        <v>42</v>
      </c>
      <c r="V13" s="28" t="s">
        <v>94</v>
      </c>
      <c r="W13" s="28" t="s">
        <v>93</v>
      </c>
      <c r="X13" s="28" t="s">
        <v>42</v>
      </c>
      <c r="Y13" s="28" t="s">
        <v>83</v>
      </c>
      <c r="Z13" s="28" t="s">
        <v>82</v>
      </c>
      <c r="AA13" s="28" t="s">
        <v>81</v>
      </c>
      <c r="AB13" s="28" t="s">
        <v>86</v>
      </c>
      <c r="AC13" s="28" t="s">
        <v>83</v>
      </c>
      <c r="AD13" s="28" t="s">
        <v>83</v>
      </c>
      <c r="AE13" s="28" t="s">
        <v>86</v>
      </c>
      <c r="AF13" s="28" t="s">
        <v>105</v>
      </c>
      <c r="AG13" s="28" t="s">
        <v>86</v>
      </c>
      <c r="AH13" s="28">
        <v>1.8</v>
      </c>
      <c r="AI13" s="28" t="s">
        <v>130</v>
      </c>
      <c r="AJ13" s="28"/>
      <c r="AK13" s="30"/>
    </row>
    <row r="14" spans="1:37" ht="14.25" customHeight="1" x14ac:dyDescent="0.35">
      <c r="A14" s="33">
        <v>12</v>
      </c>
      <c r="B14" s="33" t="s">
        <v>414</v>
      </c>
      <c r="C14" s="29" t="s">
        <v>131</v>
      </c>
      <c r="D14" s="33" t="s">
        <v>5</v>
      </c>
      <c r="E14" s="33">
        <v>118.82</v>
      </c>
      <c r="F14" s="24" t="s">
        <v>48</v>
      </c>
      <c r="G14" s="33" t="s">
        <v>103</v>
      </c>
      <c r="H14" s="33" t="s">
        <v>132</v>
      </c>
      <c r="I14" s="58">
        <v>42413</v>
      </c>
      <c r="J14" s="49" t="s">
        <v>75</v>
      </c>
      <c r="K14" s="33" t="s">
        <v>76</v>
      </c>
      <c r="L14" s="33" t="s">
        <v>133</v>
      </c>
      <c r="M14" s="31">
        <v>2020</v>
      </c>
      <c r="N14" s="31">
        <v>5.4</v>
      </c>
      <c r="O14" s="31">
        <v>7.9</v>
      </c>
      <c r="P14" s="33" t="s">
        <v>57</v>
      </c>
      <c r="Q14" s="34" t="s">
        <v>51</v>
      </c>
      <c r="R14" s="28" t="s">
        <v>57</v>
      </c>
      <c r="S14" s="28" t="s">
        <v>34</v>
      </c>
      <c r="T14" s="28" t="s">
        <v>79</v>
      </c>
      <c r="U14" s="28" t="s">
        <v>94</v>
      </c>
      <c r="V14" s="28" t="s">
        <v>34</v>
      </c>
      <c r="W14" s="28" t="s">
        <v>93</v>
      </c>
      <c r="X14" s="28" t="s">
        <v>34</v>
      </c>
      <c r="Y14" s="28" t="s">
        <v>86</v>
      </c>
      <c r="Z14" s="28" t="s">
        <v>85</v>
      </c>
      <c r="AA14" s="28" t="s">
        <v>82</v>
      </c>
      <c r="AB14" s="28" t="s">
        <v>86</v>
      </c>
      <c r="AC14" s="28" t="s">
        <v>99</v>
      </c>
      <c r="AD14" s="28" t="s">
        <v>99</v>
      </c>
      <c r="AE14" s="28" t="s">
        <v>81</v>
      </c>
      <c r="AF14" s="28" t="s">
        <v>81</v>
      </c>
      <c r="AG14" s="28" t="s">
        <v>84</v>
      </c>
      <c r="AH14" s="28">
        <v>2.6</v>
      </c>
      <c r="AI14" s="28" t="s">
        <v>134</v>
      </c>
      <c r="AJ14" s="28"/>
      <c r="AK14" s="30">
        <v>8</v>
      </c>
    </row>
    <row r="15" spans="1:37" x14ac:dyDescent="0.35">
      <c r="A15" s="33">
        <v>13</v>
      </c>
      <c r="B15" s="33" t="s">
        <v>415</v>
      </c>
      <c r="C15" s="29" t="s">
        <v>135</v>
      </c>
      <c r="D15" s="33" t="s">
        <v>73</v>
      </c>
      <c r="E15" s="33">
        <v>94.6</v>
      </c>
      <c r="F15" s="24" t="s">
        <v>49</v>
      </c>
      <c r="G15" s="33" t="s">
        <v>13</v>
      </c>
      <c r="H15" s="33" t="s">
        <v>136</v>
      </c>
      <c r="I15" s="58">
        <v>45355</v>
      </c>
      <c r="J15" s="49" t="s">
        <v>75</v>
      </c>
      <c r="K15" s="33" t="s">
        <v>76</v>
      </c>
      <c r="L15" s="33" t="s">
        <v>133</v>
      </c>
      <c r="M15" s="31">
        <v>2018</v>
      </c>
      <c r="N15" s="31">
        <v>9.3000000000000007</v>
      </c>
      <c r="O15" s="31">
        <v>3.1</v>
      </c>
      <c r="P15" s="33" t="s">
        <v>79</v>
      </c>
      <c r="Q15" s="34" t="s">
        <v>94</v>
      </c>
      <c r="R15" s="28" t="s">
        <v>94</v>
      </c>
      <c r="S15" s="28" t="s">
        <v>93</v>
      </c>
      <c r="T15" s="28" t="s">
        <v>57</v>
      </c>
      <c r="U15" s="28" t="s">
        <v>34</v>
      </c>
      <c r="V15" s="28" t="s">
        <v>51</v>
      </c>
      <c r="W15" s="28" t="s">
        <v>57</v>
      </c>
      <c r="X15" s="28" t="s">
        <v>80</v>
      </c>
      <c r="Y15" s="28" t="s">
        <v>40</v>
      </c>
      <c r="Z15" s="28" t="s">
        <v>81</v>
      </c>
      <c r="AA15" s="28" t="s">
        <v>40</v>
      </c>
      <c r="AB15" s="28" t="s">
        <v>81</v>
      </c>
      <c r="AC15" s="28" t="s">
        <v>84</v>
      </c>
      <c r="AD15" s="28" t="s">
        <v>85</v>
      </c>
      <c r="AE15" s="28" t="s">
        <v>99</v>
      </c>
      <c r="AF15" s="28" t="s">
        <v>86</v>
      </c>
      <c r="AG15" s="28" t="s">
        <v>84</v>
      </c>
      <c r="AH15" s="28">
        <v>4</v>
      </c>
      <c r="AI15" s="28" t="s">
        <v>137</v>
      </c>
      <c r="AJ15" s="28"/>
      <c r="AK15" s="30">
        <v>2</v>
      </c>
    </row>
    <row r="16" spans="1:37" ht="15" customHeight="1" x14ac:dyDescent="0.35">
      <c r="A16" s="33">
        <v>14</v>
      </c>
      <c r="B16" s="33" t="s">
        <v>416</v>
      </c>
      <c r="C16" s="29" t="s">
        <v>138</v>
      </c>
      <c r="D16" s="33" t="s">
        <v>19</v>
      </c>
      <c r="E16" s="33">
        <v>83.27</v>
      </c>
      <c r="F16" s="24" t="s">
        <v>49</v>
      </c>
      <c r="G16" s="33" t="s">
        <v>13</v>
      </c>
      <c r="H16" s="33" t="s">
        <v>139</v>
      </c>
      <c r="I16" s="58">
        <v>44038</v>
      </c>
      <c r="J16" s="49" t="s">
        <v>16</v>
      </c>
      <c r="K16" s="33" t="s">
        <v>92</v>
      </c>
      <c r="L16" s="33" t="s">
        <v>133</v>
      </c>
      <c r="M16" s="31">
        <v>2020</v>
      </c>
      <c r="N16" s="31">
        <v>7.6</v>
      </c>
      <c r="O16" s="31">
        <v>7.2</v>
      </c>
      <c r="P16" s="33" t="s">
        <v>42</v>
      </c>
      <c r="Q16" s="34" t="s">
        <v>34</v>
      </c>
      <c r="R16" s="28" t="s">
        <v>94</v>
      </c>
      <c r="S16" s="28" t="s">
        <v>51</v>
      </c>
      <c r="T16" s="28" t="s">
        <v>34</v>
      </c>
      <c r="U16" s="28" t="s">
        <v>51</v>
      </c>
      <c r="V16" s="28" t="s">
        <v>42</v>
      </c>
      <c r="W16" s="28" t="s">
        <v>22</v>
      </c>
      <c r="X16" s="28" t="s">
        <v>22</v>
      </c>
      <c r="Y16" s="28" t="s">
        <v>83</v>
      </c>
      <c r="Z16" s="28" t="s">
        <v>86</v>
      </c>
      <c r="AA16" s="28" t="s">
        <v>86</v>
      </c>
      <c r="AB16" s="28" t="s">
        <v>83</v>
      </c>
      <c r="AC16" s="28" t="s">
        <v>85</v>
      </c>
      <c r="AD16" s="28" t="s">
        <v>82</v>
      </c>
      <c r="AE16" s="28" t="s">
        <v>86</v>
      </c>
      <c r="AF16" s="28" t="s">
        <v>81</v>
      </c>
      <c r="AG16" s="28" t="s">
        <v>81</v>
      </c>
      <c r="AH16" s="28">
        <v>2.2999999999999998</v>
      </c>
      <c r="AI16" s="28" t="s">
        <v>140</v>
      </c>
      <c r="AJ16" s="28">
        <v>-3</v>
      </c>
      <c r="AK16" s="30">
        <v>6</v>
      </c>
    </row>
    <row r="17" spans="1:37" x14ac:dyDescent="0.35">
      <c r="A17" s="33">
        <v>15</v>
      </c>
      <c r="B17" s="33" t="s">
        <v>417</v>
      </c>
      <c r="C17" s="29" t="s">
        <v>141</v>
      </c>
      <c r="D17" s="33" t="s">
        <v>89</v>
      </c>
      <c r="E17" s="33">
        <v>80.14</v>
      </c>
      <c r="F17" s="24" t="s">
        <v>122</v>
      </c>
      <c r="G17" s="33" t="s">
        <v>13</v>
      </c>
      <c r="H17" s="33" t="s">
        <v>142</v>
      </c>
      <c r="I17" s="58">
        <v>44886</v>
      </c>
      <c r="J17" s="49" t="s">
        <v>116</v>
      </c>
      <c r="K17" s="33" t="s">
        <v>76</v>
      </c>
      <c r="L17" s="33" t="s">
        <v>98</v>
      </c>
      <c r="M17" s="31">
        <v>2018</v>
      </c>
      <c r="N17" s="31">
        <v>10.5</v>
      </c>
      <c r="O17" s="31">
        <v>7.4</v>
      </c>
      <c r="P17" s="33" t="s">
        <v>80</v>
      </c>
      <c r="Q17" s="34" t="s">
        <v>79</v>
      </c>
      <c r="R17" s="28" t="s">
        <v>42</v>
      </c>
      <c r="S17" s="28" t="s">
        <v>93</v>
      </c>
      <c r="T17" s="28" t="s">
        <v>79</v>
      </c>
      <c r="U17" s="28" t="s">
        <v>79</v>
      </c>
      <c r="V17" s="28" t="s">
        <v>79</v>
      </c>
      <c r="W17" s="28" t="s">
        <v>51</v>
      </c>
      <c r="X17" s="28" t="s">
        <v>34</v>
      </c>
      <c r="Y17" s="28" t="s">
        <v>40</v>
      </c>
      <c r="Z17" s="28" t="s">
        <v>85</v>
      </c>
      <c r="AA17" s="28" t="s">
        <v>83</v>
      </c>
      <c r="AB17" s="28" t="s">
        <v>84</v>
      </c>
      <c r="AC17" s="28" t="s">
        <v>84</v>
      </c>
      <c r="AD17" s="28" t="s">
        <v>84</v>
      </c>
      <c r="AE17" s="28" t="s">
        <v>105</v>
      </c>
      <c r="AF17" s="28" t="s">
        <v>82</v>
      </c>
      <c r="AG17" s="28" t="s">
        <v>81</v>
      </c>
      <c r="AH17" s="28">
        <v>0.2</v>
      </c>
      <c r="AI17" s="28" t="s">
        <v>143</v>
      </c>
      <c r="AJ17" s="28"/>
      <c r="AK17" s="30">
        <v>8</v>
      </c>
    </row>
    <row r="18" spans="1:37" ht="14.25" customHeight="1" x14ac:dyDescent="0.35">
      <c r="A18" s="33">
        <v>16</v>
      </c>
      <c r="B18" s="33" t="s">
        <v>418</v>
      </c>
      <c r="C18" s="29" t="s">
        <v>144</v>
      </c>
      <c r="D18" s="33" t="s">
        <v>19</v>
      </c>
      <c r="E18" s="33">
        <v>82.19</v>
      </c>
      <c r="F18" s="24" t="s">
        <v>48</v>
      </c>
      <c r="G18" s="33" t="s">
        <v>103</v>
      </c>
      <c r="H18" s="33" t="s">
        <v>145</v>
      </c>
      <c r="I18" s="58">
        <v>44276</v>
      </c>
      <c r="J18" s="49" t="s">
        <v>116</v>
      </c>
      <c r="K18" s="33" t="s">
        <v>92</v>
      </c>
      <c r="L18" s="33" t="s">
        <v>77</v>
      </c>
      <c r="M18" s="31">
        <v>2017</v>
      </c>
      <c r="N18" s="31">
        <v>13.5</v>
      </c>
      <c r="O18" s="31">
        <v>7.8</v>
      </c>
      <c r="P18" s="33" t="s">
        <v>80</v>
      </c>
      <c r="Q18" s="34" t="s">
        <v>51</v>
      </c>
      <c r="R18" s="28" t="s">
        <v>94</v>
      </c>
      <c r="S18" s="28" t="s">
        <v>34</v>
      </c>
      <c r="T18" s="28" t="s">
        <v>42</v>
      </c>
      <c r="U18" s="28" t="s">
        <v>57</v>
      </c>
      <c r="V18" s="28" t="s">
        <v>51</v>
      </c>
      <c r="W18" s="28" t="s">
        <v>57</v>
      </c>
      <c r="X18" s="28" t="s">
        <v>42</v>
      </c>
      <c r="Y18" s="28" t="s">
        <v>40</v>
      </c>
      <c r="Z18" s="28" t="s">
        <v>81</v>
      </c>
      <c r="AA18" s="28" t="s">
        <v>85</v>
      </c>
      <c r="AB18" s="28" t="s">
        <v>85</v>
      </c>
      <c r="AC18" s="28" t="s">
        <v>40</v>
      </c>
      <c r="AD18" s="28" t="s">
        <v>86</v>
      </c>
      <c r="AE18" s="28" t="s">
        <v>82</v>
      </c>
      <c r="AF18" s="28" t="s">
        <v>86</v>
      </c>
      <c r="AG18" s="28" t="s">
        <v>82</v>
      </c>
      <c r="AH18" s="28">
        <v>3.1</v>
      </c>
      <c r="AI18" s="28" t="s">
        <v>146</v>
      </c>
      <c r="AJ18" s="28"/>
      <c r="AK18" s="30">
        <v>6</v>
      </c>
    </row>
    <row r="19" spans="1:37" ht="14.25" customHeight="1" x14ac:dyDescent="0.35">
      <c r="A19" s="33">
        <v>17</v>
      </c>
      <c r="B19" s="33" t="s">
        <v>419</v>
      </c>
      <c r="C19" s="29" t="s">
        <v>147</v>
      </c>
      <c r="D19" s="33" t="s">
        <v>73</v>
      </c>
      <c r="E19" s="33">
        <v>56.95</v>
      </c>
      <c r="F19" s="24" t="s">
        <v>102</v>
      </c>
      <c r="G19" s="33" t="s">
        <v>103</v>
      </c>
      <c r="H19" s="33" t="s">
        <v>148</v>
      </c>
      <c r="I19" s="58">
        <v>44591</v>
      </c>
      <c r="J19" s="49" t="s">
        <v>116</v>
      </c>
      <c r="K19" s="33" t="s">
        <v>76</v>
      </c>
      <c r="L19" s="33" t="s">
        <v>98</v>
      </c>
      <c r="M19" s="31">
        <v>2020</v>
      </c>
      <c r="N19" s="31">
        <v>11.2</v>
      </c>
      <c r="O19" s="31">
        <v>4.9000000000000004</v>
      </c>
      <c r="P19" s="33" t="s">
        <v>80</v>
      </c>
      <c r="Q19" s="34" t="s">
        <v>57</v>
      </c>
      <c r="R19" s="28" t="s">
        <v>51</v>
      </c>
      <c r="S19" s="28" t="s">
        <v>22</v>
      </c>
      <c r="T19" s="28" t="s">
        <v>80</v>
      </c>
      <c r="U19" s="28" t="s">
        <v>57</v>
      </c>
      <c r="V19" s="28" t="s">
        <v>93</v>
      </c>
      <c r="W19" s="28" t="s">
        <v>42</v>
      </c>
      <c r="X19" s="28" t="s">
        <v>80</v>
      </c>
      <c r="Y19" s="28" t="s">
        <v>40</v>
      </c>
      <c r="Z19" s="28" t="s">
        <v>99</v>
      </c>
      <c r="AA19" s="28" t="s">
        <v>83</v>
      </c>
      <c r="AB19" s="28" t="s">
        <v>99</v>
      </c>
      <c r="AC19" s="28" t="s">
        <v>84</v>
      </c>
      <c r="AD19" s="28" t="s">
        <v>81</v>
      </c>
      <c r="AE19" s="28" t="s">
        <v>105</v>
      </c>
      <c r="AF19" s="28" t="s">
        <v>82</v>
      </c>
      <c r="AG19" s="28" t="s">
        <v>83</v>
      </c>
      <c r="AH19" s="28">
        <v>1.8</v>
      </c>
      <c r="AI19" s="28" t="s">
        <v>149</v>
      </c>
      <c r="AJ19" s="28">
        <v>-3</v>
      </c>
      <c r="AK19" s="30">
        <v>8</v>
      </c>
    </row>
    <row r="20" spans="1:37" ht="15" customHeight="1" x14ac:dyDescent="0.35">
      <c r="A20" s="33">
        <v>18</v>
      </c>
      <c r="B20" s="33" t="s">
        <v>420</v>
      </c>
      <c r="C20" s="29" t="s">
        <v>150</v>
      </c>
      <c r="D20" s="33" t="s">
        <v>19</v>
      </c>
      <c r="E20" s="33">
        <v>113.02</v>
      </c>
      <c r="F20" s="24" t="s">
        <v>48</v>
      </c>
      <c r="G20" s="33" t="s">
        <v>90</v>
      </c>
      <c r="H20" s="33" t="s">
        <v>151</v>
      </c>
      <c r="I20" s="58">
        <v>43129</v>
      </c>
      <c r="J20" s="49" t="s">
        <v>109</v>
      </c>
      <c r="K20" s="33" t="s">
        <v>92</v>
      </c>
      <c r="L20" s="33" t="s">
        <v>98</v>
      </c>
      <c r="M20" s="31">
        <v>2015</v>
      </c>
      <c r="N20" s="31">
        <v>14.8</v>
      </c>
      <c r="O20" s="31">
        <v>8</v>
      </c>
      <c r="P20" s="33" t="s">
        <v>34</v>
      </c>
      <c r="Q20" s="34" t="s">
        <v>34</v>
      </c>
      <c r="R20" s="28" t="s">
        <v>93</v>
      </c>
      <c r="S20" s="28" t="s">
        <v>94</v>
      </c>
      <c r="T20" s="28" t="s">
        <v>34</v>
      </c>
      <c r="U20" s="28" t="s">
        <v>42</v>
      </c>
      <c r="V20" s="28" t="s">
        <v>57</v>
      </c>
      <c r="W20" s="28" t="s">
        <v>51</v>
      </c>
      <c r="X20" s="28" t="s">
        <v>79</v>
      </c>
      <c r="Y20" s="28" t="s">
        <v>40</v>
      </c>
      <c r="Z20" s="28" t="s">
        <v>99</v>
      </c>
      <c r="AA20" s="28" t="s">
        <v>82</v>
      </c>
      <c r="AB20" s="28" t="s">
        <v>83</v>
      </c>
      <c r="AC20" s="28" t="s">
        <v>99</v>
      </c>
      <c r="AD20" s="28" t="s">
        <v>84</v>
      </c>
      <c r="AE20" s="28" t="s">
        <v>83</v>
      </c>
      <c r="AF20" s="28" t="s">
        <v>84</v>
      </c>
      <c r="AG20" s="28" t="s">
        <v>99</v>
      </c>
      <c r="AH20" s="28">
        <v>3.9</v>
      </c>
      <c r="AI20" s="28" t="s">
        <v>152</v>
      </c>
      <c r="AJ20" s="28"/>
      <c r="AK20" s="30">
        <v>2</v>
      </c>
    </row>
    <row r="21" spans="1:37" ht="15" customHeight="1" x14ac:dyDescent="0.35">
      <c r="A21" s="33">
        <v>19</v>
      </c>
      <c r="B21" s="33" t="s">
        <v>421</v>
      </c>
      <c r="C21" s="29" t="s">
        <v>153</v>
      </c>
      <c r="D21" s="33" t="s">
        <v>73</v>
      </c>
      <c r="E21" s="33">
        <v>70.349999999999994</v>
      </c>
      <c r="F21" s="24" t="s">
        <v>122</v>
      </c>
      <c r="G21" s="33" t="s">
        <v>154</v>
      </c>
      <c r="H21" s="33" t="s">
        <v>155</v>
      </c>
      <c r="I21" s="58">
        <v>44791</v>
      </c>
      <c r="J21" s="49" t="s">
        <v>75</v>
      </c>
      <c r="K21" s="33" t="s">
        <v>92</v>
      </c>
      <c r="L21" s="33" t="s">
        <v>133</v>
      </c>
      <c r="M21" s="31">
        <v>2015</v>
      </c>
      <c r="N21" s="31">
        <v>11.3</v>
      </c>
      <c r="O21" s="31">
        <v>5.9</v>
      </c>
      <c r="P21" s="33" t="s">
        <v>42</v>
      </c>
      <c r="Q21" s="34" t="s">
        <v>93</v>
      </c>
      <c r="R21" s="28" t="s">
        <v>34</v>
      </c>
      <c r="S21" s="28" t="s">
        <v>80</v>
      </c>
      <c r="T21" s="28" t="s">
        <v>34</v>
      </c>
      <c r="U21" s="28" t="s">
        <v>51</v>
      </c>
      <c r="V21" s="28" t="s">
        <v>80</v>
      </c>
      <c r="W21" s="28" t="s">
        <v>34</v>
      </c>
      <c r="X21" s="28" t="s">
        <v>93</v>
      </c>
      <c r="Y21" s="28" t="s">
        <v>81</v>
      </c>
      <c r="Z21" s="28" t="s">
        <v>84</v>
      </c>
      <c r="AA21" s="28" t="s">
        <v>85</v>
      </c>
      <c r="AB21" s="28" t="s">
        <v>85</v>
      </c>
      <c r="AC21" s="28" t="s">
        <v>86</v>
      </c>
      <c r="AD21" s="28" t="s">
        <v>81</v>
      </c>
      <c r="AE21" s="28" t="s">
        <v>84</v>
      </c>
      <c r="AF21" s="28" t="s">
        <v>81</v>
      </c>
      <c r="AG21" s="28" t="s">
        <v>85</v>
      </c>
      <c r="AH21" s="28">
        <v>2.2000000000000002</v>
      </c>
      <c r="AI21" s="28" t="s">
        <v>156</v>
      </c>
      <c r="AJ21" s="28">
        <v>3</v>
      </c>
      <c r="AK21" s="30">
        <v>14</v>
      </c>
    </row>
    <row r="22" spans="1:37" x14ac:dyDescent="0.35">
      <c r="A22" s="33">
        <v>20</v>
      </c>
      <c r="B22" s="33" t="s">
        <v>422</v>
      </c>
      <c r="C22" s="29" t="s">
        <v>157</v>
      </c>
      <c r="D22" s="33" t="s">
        <v>73</v>
      </c>
      <c r="E22" s="33">
        <v>33.520000000000003</v>
      </c>
      <c r="F22" s="24" t="s">
        <v>122</v>
      </c>
      <c r="G22" s="33" t="s">
        <v>13</v>
      </c>
      <c r="H22" s="33" t="s">
        <v>158</v>
      </c>
      <c r="I22" s="58">
        <v>42283</v>
      </c>
      <c r="J22" s="49" t="s">
        <v>16</v>
      </c>
      <c r="K22" s="33" t="s">
        <v>92</v>
      </c>
      <c r="L22" s="33" t="s">
        <v>98</v>
      </c>
      <c r="M22" s="31">
        <v>2018</v>
      </c>
      <c r="N22" s="31">
        <v>10.8</v>
      </c>
      <c r="O22" s="31">
        <v>8.8000000000000007</v>
      </c>
      <c r="P22" s="33" t="s">
        <v>57</v>
      </c>
      <c r="Q22" s="34" t="s">
        <v>34</v>
      </c>
      <c r="R22" s="28" t="s">
        <v>22</v>
      </c>
      <c r="S22" s="28" t="s">
        <v>42</v>
      </c>
      <c r="T22" s="28" t="s">
        <v>93</v>
      </c>
      <c r="U22" s="28" t="s">
        <v>51</v>
      </c>
      <c r="V22" s="28" t="s">
        <v>34</v>
      </c>
      <c r="W22" s="28" t="s">
        <v>80</v>
      </c>
      <c r="X22" s="28" t="s">
        <v>94</v>
      </c>
      <c r="Y22" s="28" t="s">
        <v>86</v>
      </c>
      <c r="Z22" s="28" t="s">
        <v>85</v>
      </c>
      <c r="AA22" s="28" t="s">
        <v>82</v>
      </c>
      <c r="AB22" s="28" t="s">
        <v>84</v>
      </c>
      <c r="AC22" s="28" t="s">
        <v>83</v>
      </c>
      <c r="AD22" s="28" t="s">
        <v>84</v>
      </c>
      <c r="AE22" s="28" t="s">
        <v>82</v>
      </c>
      <c r="AF22" s="28" t="s">
        <v>84</v>
      </c>
      <c r="AG22" s="28" t="s">
        <v>82</v>
      </c>
      <c r="AH22" s="28">
        <v>3.1</v>
      </c>
      <c r="AI22" s="28" t="s">
        <v>156</v>
      </c>
      <c r="AJ22" s="28"/>
      <c r="AK22" s="30"/>
    </row>
    <row r="23" spans="1:37" x14ac:dyDescent="0.35">
      <c r="A23" s="33">
        <v>21</v>
      </c>
      <c r="B23" s="33" t="s">
        <v>423</v>
      </c>
      <c r="C23" s="29" t="s">
        <v>159</v>
      </c>
      <c r="D23" s="33" t="s">
        <v>73</v>
      </c>
      <c r="E23" s="33">
        <v>84</v>
      </c>
      <c r="F23" s="24" t="s">
        <v>102</v>
      </c>
      <c r="G23" s="33" t="s">
        <v>154</v>
      </c>
      <c r="H23" s="33" t="s">
        <v>160</v>
      </c>
      <c r="I23" s="58">
        <v>45673</v>
      </c>
      <c r="J23" s="49" t="s">
        <v>75</v>
      </c>
      <c r="K23" s="33" t="s">
        <v>76</v>
      </c>
      <c r="L23" s="33" t="s">
        <v>133</v>
      </c>
      <c r="M23" s="31">
        <v>2020</v>
      </c>
      <c r="N23" s="31">
        <v>10</v>
      </c>
      <c r="O23" s="31">
        <v>4.4000000000000004</v>
      </c>
      <c r="P23" s="33" t="s">
        <v>57</v>
      </c>
      <c r="Q23" s="34" t="s">
        <v>57</v>
      </c>
      <c r="R23" s="28" t="s">
        <v>93</v>
      </c>
      <c r="S23" s="28" t="s">
        <v>79</v>
      </c>
      <c r="T23" s="28" t="s">
        <v>79</v>
      </c>
      <c r="U23" s="28" t="s">
        <v>93</v>
      </c>
      <c r="V23" s="28" t="s">
        <v>93</v>
      </c>
      <c r="W23" s="28" t="s">
        <v>94</v>
      </c>
      <c r="X23" s="28" t="s">
        <v>79</v>
      </c>
      <c r="Y23" s="28" t="s">
        <v>81</v>
      </c>
      <c r="Z23" s="28" t="s">
        <v>83</v>
      </c>
      <c r="AA23" s="28" t="s">
        <v>99</v>
      </c>
      <c r="AB23" s="28" t="s">
        <v>99</v>
      </c>
      <c r="AC23" s="28" t="s">
        <v>82</v>
      </c>
      <c r="AD23" s="28" t="s">
        <v>83</v>
      </c>
      <c r="AE23" s="28" t="s">
        <v>105</v>
      </c>
      <c r="AF23" s="28" t="s">
        <v>85</v>
      </c>
      <c r="AG23" s="28" t="s">
        <v>85</v>
      </c>
      <c r="AH23" s="28">
        <v>1.6</v>
      </c>
      <c r="AI23" s="28" t="s">
        <v>161</v>
      </c>
      <c r="AJ23" s="28">
        <v>-3</v>
      </c>
      <c r="AK23" s="30"/>
    </row>
    <row r="24" spans="1:37" x14ac:dyDescent="0.35">
      <c r="A24" s="33">
        <v>22</v>
      </c>
      <c r="B24" s="33" t="s">
        <v>424</v>
      </c>
      <c r="C24" s="29" t="s">
        <v>162</v>
      </c>
      <c r="D24" s="33" t="s">
        <v>19</v>
      </c>
      <c r="E24" s="33">
        <v>113.03</v>
      </c>
      <c r="F24" s="24" t="s">
        <v>122</v>
      </c>
      <c r="G24" s="33" t="s">
        <v>90</v>
      </c>
      <c r="H24" s="33" t="s">
        <v>163</v>
      </c>
      <c r="I24" s="58">
        <v>44619</v>
      </c>
      <c r="J24" s="49" t="s">
        <v>116</v>
      </c>
      <c r="K24" s="33" t="s">
        <v>92</v>
      </c>
      <c r="L24" s="33" t="s">
        <v>77</v>
      </c>
      <c r="M24" s="31">
        <v>2020</v>
      </c>
      <c r="N24" s="31">
        <v>4.9000000000000004</v>
      </c>
      <c r="O24" s="31">
        <v>3.5</v>
      </c>
      <c r="P24" s="33" t="s">
        <v>93</v>
      </c>
      <c r="Q24" s="34" t="s">
        <v>22</v>
      </c>
      <c r="R24" s="28" t="s">
        <v>94</v>
      </c>
      <c r="S24" s="28" t="s">
        <v>80</v>
      </c>
      <c r="T24" s="28" t="s">
        <v>57</v>
      </c>
      <c r="U24" s="28" t="s">
        <v>79</v>
      </c>
      <c r="V24" s="28" t="s">
        <v>57</v>
      </c>
      <c r="W24" s="28" t="s">
        <v>51</v>
      </c>
      <c r="X24" s="28" t="s">
        <v>57</v>
      </c>
      <c r="Y24" s="28" t="s">
        <v>83</v>
      </c>
      <c r="Z24" s="28" t="s">
        <v>85</v>
      </c>
      <c r="AA24" s="28" t="s">
        <v>105</v>
      </c>
      <c r="AB24" s="28" t="s">
        <v>83</v>
      </c>
      <c r="AC24" s="28" t="s">
        <v>83</v>
      </c>
      <c r="AD24" s="28" t="s">
        <v>105</v>
      </c>
      <c r="AE24" s="28" t="s">
        <v>99</v>
      </c>
      <c r="AF24" s="28" t="s">
        <v>86</v>
      </c>
      <c r="AG24" s="28" t="s">
        <v>105</v>
      </c>
      <c r="AH24" s="28">
        <v>2.2999999999999998</v>
      </c>
      <c r="AI24" s="28" t="s">
        <v>164</v>
      </c>
      <c r="AJ24" s="28">
        <v>4</v>
      </c>
      <c r="AK24" s="30">
        <v>13</v>
      </c>
    </row>
    <row r="25" spans="1:37" ht="14.25" customHeight="1" x14ac:dyDescent="0.35">
      <c r="A25" s="33">
        <v>23</v>
      </c>
      <c r="B25" s="33" t="s">
        <v>425</v>
      </c>
      <c r="C25" s="29" t="s">
        <v>165</v>
      </c>
      <c r="D25" s="33" t="s">
        <v>89</v>
      </c>
      <c r="E25" s="33">
        <v>56.6</v>
      </c>
      <c r="F25" s="24" t="s">
        <v>122</v>
      </c>
      <c r="G25" s="33" t="s">
        <v>90</v>
      </c>
      <c r="H25" s="33" t="s">
        <v>166</v>
      </c>
      <c r="I25" s="58">
        <v>44312</v>
      </c>
      <c r="J25" s="49" t="s">
        <v>109</v>
      </c>
      <c r="K25" s="33" t="s">
        <v>76</v>
      </c>
      <c r="L25" s="33" t="s">
        <v>98</v>
      </c>
      <c r="M25" s="31">
        <v>2020</v>
      </c>
      <c r="N25" s="32">
        <v>6.3</v>
      </c>
      <c r="O25" s="32">
        <v>1.3</v>
      </c>
      <c r="P25" s="33" t="s">
        <v>34</v>
      </c>
      <c r="Q25" s="34" t="s">
        <v>22</v>
      </c>
      <c r="R25" s="28" t="s">
        <v>34</v>
      </c>
      <c r="S25" s="28" t="s">
        <v>34</v>
      </c>
      <c r="T25" s="28" t="s">
        <v>93</v>
      </c>
      <c r="U25" s="28" t="s">
        <v>34</v>
      </c>
      <c r="V25" s="28" t="s">
        <v>93</v>
      </c>
      <c r="W25" s="28" t="s">
        <v>94</v>
      </c>
      <c r="X25" s="28" t="s">
        <v>79</v>
      </c>
      <c r="Y25" s="28" t="s">
        <v>105</v>
      </c>
      <c r="Z25" s="28" t="s">
        <v>99</v>
      </c>
      <c r="AA25" s="28" t="s">
        <v>99</v>
      </c>
      <c r="AB25" s="28" t="s">
        <v>83</v>
      </c>
      <c r="AC25" s="28" t="s">
        <v>82</v>
      </c>
      <c r="AD25" s="28" t="s">
        <v>82</v>
      </c>
      <c r="AE25" s="28" t="s">
        <v>81</v>
      </c>
      <c r="AF25" s="28" t="s">
        <v>85</v>
      </c>
      <c r="AG25" s="28" t="s">
        <v>99</v>
      </c>
      <c r="AH25" s="28">
        <v>3.5</v>
      </c>
      <c r="AI25" s="28" t="s">
        <v>167</v>
      </c>
      <c r="AJ25" s="28"/>
      <c r="AK25" s="28"/>
    </row>
    <row r="26" spans="1:37" x14ac:dyDescent="0.35">
      <c r="A26" s="33">
        <v>24</v>
      </c>
      <c r="B26" s="33" t="s">
        <v>426</v>
      </c>
      <c r="C26" s="29" t="s">
        <v>168</v>
      </c>
      <c r="D26" s="33" t="s">
        <v>5</v>
      </c>
      <c r="E26" s="33">
        <v>61.26</v>
      </c>
      <c r="F26" s="24" t="s">
        <v>45</v>
      </c>
      <c r="G26" s="33" t="s">
        <v>13</v>
      </c>
      <c r="H26" s="33" t="s">
        <v>169</v>
      </c>
      <c r="I26" s="58">
        <v>43696</v>
      </c>
      <c r="J26" s="49" t="s">
        <v>16</v>
      </c>
      <c r="K26" s="33" t="s">
        <v>76</v>
      </c>
      <c r="L26" s="33" t="s">
        <v>77</v>
      </c>
      <c r="M26" s="31">
        <v>2015</v>
      </c>
      <c r="N26" s="31">
        <v>3.5</v>
      </c>
      <c r="O26" s="31">
        <v>4.4000000000000004</v>
      </c>
      <c r="P26" s="33" t="s">
        <v>51</v>
      </c>
      <c r="Q26" s="34" t="s">
        <v>57</v>
      </c>
      <c r="R26" s="28" t="s">
        <v>94</v>
      </c>
      <c r="S26" s="28" t="s">
        <v>34</v>
      </c>
      <c r="T26" s="28" t="s">
        <v>34</v>
      </c>
      <c r="U26" s="28" t="s">
        <v>22</v>
      </c>
      <c r="V26" s="28" t="s">
        <v>51</v>
      </c>
      <c r="W26" s="28" t="s">
        <v>94</v>
      </c>
      <c r="X26" s="28" t="s">
        <v>94</v>
      </c>
      <c r="Y26" s="28" t="s">
        <v>99</v>
      </c>
      <c r="Z26" s="28" t="s">
        <v>86</v>
      </c>
      <c r="AA26" s="28" t="s">
        <v>84</v>
      </c>
      <c r="AB26" s="28" t="s">
        <v>83</v>
      </c>
      <c r="AC26" s="28" t="s">
        <v>81</v>
      </c>
      <c r="AD26" s="28" t="s">
        <v>86</v>
      </c>
      <c r="AE26" s="28" t="s">
        <v>40</v>
      </c>
      <c r="AF26" s="28" t="s">
        <v>40</v>
      </c>
      <c r="AG26" s="28" t="s">
        <v>83</v>
      </c>
      <c r="AH26" s="28">
        <v>2.9</v>
      </c>
      <c r="AI26" s="28" t="s">
        <v>170</v>
      </c>
      <c r="AJ26" s="28"/>
      <c r="AK26" s="30"/>
    </row>
    <row r="27" spans="1:37" x14ac:dyDescent="0.35">
      <c r="A27" s="33">
        <v>25</v>
      </c>
      <c r="B27" s="33" t="s">
        <v>427</v>
      </c>
      <c r="C27" s="29" t="s">
        <v>171</v>
      </c>
      <c r="D27" s="33" t="s">
        <v>19</v>
      </c>
      <c r="E27" s="33">
        <v>39.770000000000003</v>
      </c>
      <c r="F27" s="24" t="s">
        <v>48</v>
      </c>
      <c r="G27" s="33" t="s">
        <v>154</v>
      </c>
      <c r="H27" s="33" t="s">
        <v>172</v>
      </c>
      <c r="I27" s="58">
        <v>42535</v>
      </c>
      <c r="J27" s="49" t="s">
        <v>116</v>
      </c>
      <c r="K27" s="33" t="s">
        <v>76</v>
      </c>
      <c r="L27" s="33" t="s">
        <v>77</v>
      </c>
      <c r="M27" s="32">
        <v>2018</v>
      </c>
      <c r="N27" s="32">
        <v>10.8</v>
      </c>
      <c r="O27" s="32">
        <v>5.8</v>
      </c>
      <c r="P27" s="33" t="s">
        <v>34</v>
      </c>
      <c r="Q27" s="33" t="s">
        <v>42</v>
      </c>
      <c r="R27" s="28" t="s">
        <v>93</v>
      </c>
      <c r="S27" s="28" t="s">
        <v>93</v>
      </c>
      <c r="T27" s="28" t="s">
        <v>34</v>
      </c>
      <c r="U27" s="28" t="s">
        <v>94</v>
      </c>
      <c r="V27" s="28" t="s">
        <v>22</v>
      </c>
      <c r="W27" s="28" t="s">
        <v>22</v>
      </c>
      <c r="X27" s="28" t="s">
        <v>57</v>
      </c>
      <c r="Y27" s="28" t="s">
        <v>40</v>
      </c>
      <c r="Z27" s="28" t="s">
        <v>84</v>
      </c>
      <c r="AA27" s="28" t="s">
        <v>86</v>
      </c>
      <c r="AB27" s="28" t="s">
        <v>86</v>
      </c>
      <c r="AC27" s="28" t="s">
        <v>83</v>
      </c>
      <c r="AD27" s="28" t="s">
        <v>82</v>
      </c>
      <c r="AE27" s="28" t="s">
        <v>82</v>
      </c>
      <c r="AF27" s="28" t="s">
        <v>84</v>
      </c>
      <c r="AG27" s="28" t="s">
        <v>83</v>
      </c>
      <c r="AH27" s="28">
        <v>0.9</v>
      </c>
      <c r="AI27" s="28" t="s">
        <v>173</v>
      </c>
      <c r="AJ27" s="28">
        <v>-3</v>
      </c>
      <c r="AK27" s="28"/>
    </row>
    <row r="28" spans="1:37" ht="15" customHeight="1" x14ac:dyDescent="0.35">
      <c r="A28" s="33">
        <v>26</v>
      </c>
      <c r="B28" s="33" t="s">
        <v>428</v>
      </c>
      <c r="C28" s="29" t="s">
        <v>174</v>
      </c>
      <c r="D28" s="33" t="s">
        <v>5</v>
      </c>
      <c r="E28" s="33">
        <v>50.74</v>
      </c>
      <c r="F28" s="24" t="s">
        <v>48</v>
      </c>
      <c r="G28" s="33" t="s">
        <v>103</v>
      </c>
      <c r="H28" s="33" t="s">
        <v>175</v>
      </c>
      <c r="I28" s="58">
        <v>42226</v>
      </c>
      <c r="J28" s="49" t="s">
        <v>109</v>
      </c>
      <c r="K28" s="33" t="s">
        <v>92</v>
      </c>
      <c r="L28" s="33" t="s">
        <v>133</v>
      </c>
      <c r="M28" s="32">
        <v>2015</v>
      </c>
      <c r="N28" s="32">
        <v>7.4</v>
      </c>
      <c r="O28" s="32">
        <v>3.6</v>
      </c>
      <c r="P28" s="33" t="s">
        <v>79</v>
      </c>
      <c r="Q28" s="33" t="s">
        <v>51</v>
      </c>
      <c r="R28" s="28" t="s">
        <v>79</v>
      </c>
      <c r="S28" s="28" t="s">
        <v>57</v>
      </c>
      <c r="T28" s="28" t="s">
        <v>79</v>
      </c>
      <c r="U28" s="28" t="s">
        <v>51</v>
      </c>
      <c r="V28" s="28" t="s">
        <v>42</v>
      </c>
      <c r="W28" s="28" t="s">
        <v>34</v>
      </c>
      <c r="X28" s="28" t="s">
        <v>34</v>
      </c>
      <c r="Y28" s="28" t="s">
        <v>105</v>
      </c>
      <c r="Z28" s="28" t="s">
        <v>83</v>
      </c>
      <c r="AA28" s="28" t="s">
        <v>85</v>
      </c>
      <c r="AB28" s="28" t="s">
        <v>85</v>
      </c>
      <c r="AC28" s="28" t="s">
        <v>40</v>
      </c>
      <c r="AD28" s="28" t="s">
        <v>82</v>
      </c>
      <c r="AE28" s="28" t="s">
        <v>105</v>
      </c>
      <c r="AF28" s="28" t="s">
        <v>84</v>
      </c>
      <c r="AG28" s="28" t="s">
        <v>105</v>
      </c>
      <c r="AH28" s="28">
        <v>3.2</v>
      </c>
      <c r="AI28" s="28" t="s">
        <v>176</v>
      </c>
      <c r="AJ28" s="28"/>
      <c r="AK28" s="28"/>
    </row>
    <row r="29" spans="1:37" x14ac:dyDescent="0.35">
      <c r="A29" s="33">
        <v>27</v>
      </c>
      <c r="B29" s="33" t="s">
        <v>429</v>
      </c>
      <c r="C29" s="29" t="s">
        <v>177</v>
      </c>
      <c r="D29" s="33" t="s">
        <v>19</v>
      </c>
      <c r="E29" s="33">
        <v>93.05</v>
      </c>
      <c r="F29" s="24" t="s">
        <v>49</v>
      </c>
      <c r="G29" s="33" t="s">
        <v>103</v>
      </c>
      <c r="H29" s="33" t="s">
        <v>178</v>
      </c>
      <c r="I29" s="58">
        <v>43363</v>
      </c>
      <c r="J29" s="49" t="s">
        <v>116</v>
      </c>
      <c r="K29" s="33" t="s">
        <v>76</v>
      </c>
      <c r="L29" s="33" t="s">
        <v>133</v>
      </c>
      <c r="M29" s="32">
        <v>2015</v>
      </c>
      <c r="N29" s="32">
        <v>11.7</v>
      </c>
      <c r="O29" s="32">
        <v>5.2</v>
      </c>
      <c r="P29" s="33" t="s">
        <v>93</v>
      </c>
      <c r="Q29" s="33" t="s">
        <v>34</v>
      </c>
      <c r="R29" s="28" t="s">
        <v>22</v>
      </c>
      <c r="S29" s="28" t="s">
        <v>51</v>
      </c>
      <c r="T29" s="28" t="s">
        <v>22</v>
      </c>
      <c r="U29" s="28" t="s">
        <v>93</v>
      </c>
      <c r="V29" s="28" t="s">
        <v>57</v>
      </c>
      <c r="W29" s="28" t="s">
        <v>80</v>
      </c>
      <c r="X29" s="28" t="s">
        <v>80</v>
      </c>
      <c r="Y29" s="28" t="s">
        <v>81</v>
      </c>
      <c r="Z29" s="28" t="s">
        <v>84</v>
      </c>
      <c r="AA29" s="28" t="s">
        <v>86</v>
      </c>
      <c r="AB29" s="28" t="s">
        <v>84</v>
      </c>
      <c r="AC29" s="28" t="s">
        <v>40</v>
      </c>
      <c r="AD29" s="28" t="s">
        <v>86</v>
      </c>
      <c r="AE29" s="28" t="s">
        <v>85</v>
      </c>
      <c r="AF29" s="28" t="s">
        <v>99</v>
      </c>
      <c r="AG29" s="28" t="s">
        <v>99</v>
      </c>
      <c r="AH29" s="28">
        <v>1.1000000000000001</v>
      </c>
      <c r="AI29" s="28" t="s">
        <v>179</v>
      </c>
      <c r="AJ29" s="28"/>
      <c r="AK29" s="28"/>
    </row>
    <row r="30" spans="1:37" ht="14.25" customHeight="1" x14ac:dyDescent="0.35">
      <c r="A30" s="33">
        <v>28</v>
      </c>
      <c r="B30" s="33" t="s">
        <v>430</v>
      </c>
      <c r="C30" s="29" t="s">
        <v>180</v>
      </c>
      <c r="D30" s="33" t="s">
        <v>89</v>
      </c>
      <c r="E30" s="33">
        <v>93.31</v>
      </c>
      <c r="F30" s="24" t="s">
        <v>49</v>
      </c>
      <c r="G30" s="33" t="s">
        <v>154</v>
      </c>
      <c r="H30" s="33" t="s">
        <v>181</v>
      </c>
      <c r="I30" s="58">
        <v>43827</v>
      </c>
      <c r="J30" s="49" t="s">
        <v>116</v>
      </c>
      <c r="K30" s="33" t="s">
        <v>76</v>
      </c>
      <c r="L30" s="33" t="s">
        <v>77</v>
      </c>
      <c r="M30" s="32">
        <v>2018</v>
      </c>
      <c r="N30" s="32">
        <v>1.7</v>
      </c>
      <c r="O30" s="32">
        <v>8.1999999999999993</v>
      </c>
      <c r="P30" s="33" t="s">
        <v>34</v>
      </c>
      <c r="Q30" s="33" t="s">
        <v>51</v>
      </c>
      <c r="R30" s="28" t="s">
        <v>34</v>
      </c>
      <c r="S30" s="28" t="s">
        <v>57</v>
      </c>
      <c r="T30" s="28" t="s">
        <v>42</v>
      </c>
      <c r="U30" s="28" t="s">
        <v>57</v>
      </c>
      <c r="V30" s="28" t="s">
        <v>34</v>
      </c>
      <c r="W30" s="28" t="s">
        <v>80</v>
      </c>
      <c r="X30" s="28" t="s">
        <v>34</v>
      </c>
      <c r="Y30" s="28" t="s">
        <v>105</v>
      </c>
      <c r="Z30" s="28" t="s">
        <v>85</v>
      </c>
      <c r="AA30" s="28" t="s">
        <v>40</v>
      </c>
      <c r="AB30" s="28" t="s">
        <v>84</v>
      </c>
      <c r="AC30" s="28" t="s">
        <v>81</v>
      </c>
      <c r="AD30" s="28" t="s">
        <v>83</v>
      </c>
      <c r="AE30" s="28" t="s">
        <v>40</v>
      </c>
      <c r="AF30" s="28" t="s">
        <v>105</v>
      </c>
      <c r="AG30" s="28" t="s">
        <v>86</v>
      </c>
      <c r="AH30" s="28">
        <v>3.7</v>
      </c>
      <c r="AI30" s="28" t="s">
        <v>182</v>
      </c>
      <c r="AJ30" s="28"/>
      <c r="AK30" s="28"/>
    </row>
    <row r="31" spans="1:37" ht="15" customHeight="1" x14ac:dyDescent="0.35">
      <c r="A31" s="33">
        <v>29</v>
      </c>
      <c r="B31" s="33" t="s">
        <v>431</v>
      </c>
      <c r="C31" s="29" t="s">
        <v>183</v>
      </c>
      <c r="D31" s="33" t="s">
        <v>5</v>
      </c>
      <c r="E31" s="33">
        <v>30.57</v>
      </c>
      <c r="F31" s="24" t="s">
        <v>122</v>
      </c>
      <c r="G31" s="33" t="s">
        <v>103</v>
      </c>
      <c r="H31" s="33" t="s">
        <v>184</v>
      </c>
      <c r="I31" s="58">
        <v>43654</v>
      </c>
      <c r="J31" s="49" t="s">
        <v>16</v>
      </c>
      <c r="K31" s="33" t="s">
        <v>92</v>
      </c>
      <c r="L31" s="33" t="s">
        <v>133</v>
      </c>
      <c r="M31" s="32">
        <v>2017</v>
      </c>
      <c r="N31" s="32">
        <v>12</v>
      </c>
      <c r="O31" s="32">
        <v>9</v>
      </c>
      <c r="P31" s="33" t="s">
        <v>57</v>
      </c>
      <c r="Q31" s="33" t="s">
        <v>80</v>
      </c>
      <c r="R31" s="28" t="s">
        <v>79</v>
      </c>
      <c r="S31" s="28" t="s">
        <v>34</v>
      </c>
      <c r="T31" s="28" t="s">
        <v>51</v>
      </c>
      <c r="U31" s="28" t="s">
        <v>94</v>
      </c>
      <c r="V31" s="28" t="s">
        <v>79</v>
      </c>
      <c r="W31" s="28" t="s">
        <v>34</v>
      </c>
      <c r="X31" s="28" t="s">
        <v>51</v>
      </c>
      <c r="Y31" s="28" t="s">
        <v>40</v>
      </c>
      <c r="Z31" s="28" t="s">
        <v>81</v>
      </c>
      <c r="AA31" s="28" t="s">
        <v>84</v>
      </c>
      <c r="AB31" s="28" t="s">
        <v>86</v>
      </c>
      <c r="AC31" s="28" t="s">
        <v>99</v>
      </c>
      <c r="AD31" s="28" t="s">
        <v>81</v>
      </c>
      <c r="AE31" s="28" t="s">
        <v>99</v>
      </c>
      <c r="AF31" s="28" t="s">
        <v>105</v>
      </c>
      <c r="AG31" s="28" t="s">
        <v>82</v>
      </c>
      <c r="AH31" s="28">
        <v>0.2</v>
      </c>
      <c r="AI31" s="28" t="s">
        <v>185</v>
      </c>
      <c r="AJ31" s="28"/>
      <c r="AK31" s="28"/>
    </row>
    <row r="32" spans="1:37" s="19" customFormat="1" x14ac:dyDescent="0.35">
      <c r="A32" s="33">
        <v>30</v>
      </c>
      <c r="B32" s="33" t="s">
        <v>432</v>
      </c>
      <c r="C32" s="29" t="s">
        <v>186</v>
      </c>
      <c r="D32" s="33" t="s">
        <v>19</v>
      </c>
      <c r="E32" s="33">
        <v>109.75</v>
      </c>
      <c r="F32" s="24" t="s">
        <v>45</v>
      </c>
      <c r="G32" s="33" t="s">
        <v>154</v>
      </c>
      <c r="H32" s="33" t="s">
        <v>187</v>
      </c>
      <c r="I32" s="58">
        <v>42570</v>
      </c>
      <c r="J32" s="49" t="s">
        <v>109</v>
      </c>
      <c r="K32" s="33" t="s">
        <v>92</v>
      </c>
      <c r="L32" s="33" t="s">
        <v>98</v>
      </c>
      <c r="M32" s="32">
        <v>2020</v>
      </c>
      <c r="N32" s="32">
        <v>10.1</v>
      </c>
      <c r="O32" s="32">
        <v>0.9</v>
      </c>
      <c r="P32" s="33" t="s">
        <v>51</v>
      </c>
      <c r="Q32" s="33" t="s">
        <v>42</v>
      </c>
      <c r="R32" s="28" t="s">
        <v>93</v>
      </c>
      <c r="S32" s="28" t="s">
        <v>94</v>
      </c>
      <c r="T32" s="28" t="s">
        <v>22</v>
      </c>
      <c r="U32" s="28" t="s">
        <v>80</v>
      </c>
      <c r="V32" s="28" t="s">
        <v>34</v>
      </c>
      <c r="W32" s="28" t="s">
        <v>80</v>
      </c>
      <c r="X32" s="28" t="s">
        <v>34</v>
      </c>
      <c r="Y32" s="28" t="s">
        <v>84</v>
      </c>
      <c r="Z32" s="28" t="s">
        <v>83</v>
      </c>
      <c r="AA32" s="28" t="s">
        <v>82</v>
      </c>
      <c r="AB32" s="28" t="s">
        <v>83</v>
      </c>
      <c r="AC32" s="28" t="s">
        <v>84</v>
      </c>
      <c r="AD32" s="28" t="s">
        <v>83</v>
      </c>
      <c r="AE32" s="28" t="s">
        <v>82</v>
      </c>
      <c r="AF32" s="28" t="s">
        <v>85</v>
      </c>
      <c r="AG32" s="28" t="s">
        <v>40</v>
      </c>
      <c r="AH32" s="28">
        <v>2.9</v>
      </c>
      <c r="AI32" s="28" t="s">
        <v>188</v>
      </c>
      <c r="AJ32" s="28"/>
      <c r="AK32" s="28"/>
    </row>
    <row r="33" spans="1:37" ht="15" customHeight="1" x14ac:dyDescent="0.35">
      <c r="A33" s="33">
        <v>31</v>
      </c>
      <c r="B33" s="33" t="s">
        <v>433</v>
      </c>
      <c r="C33" s="29" t="s">
        <v>189</v>
      </c>
      <c r="D33" s="33" t="s">
        <v>19</v>
      </c>
      <c r="E33" s="33">
        <v>45.5</v>
      </c>
      <c r="F33" s="24" t="s">
        <v>48</v>
      </c>
      <c r="G33" s="33" t="s">
        <v>154</v>
      </c>
      <c r="H33" s="33" t="s">
        <v>190</v>
      </c>
      <c r="I33" s="58">
        <v>43394</v>
      </c>
      <c r="J33" s="49" t="s">
        <v>109</v>
      </c>
      <c r="K33" s="33" t="s">
        <v>76</v>
      </c>
      <c r="L33" s="33" t="s">
        <v>77</v>
      </c>
      <c r="M33" s="31">
        <v>2020</v>
      </c>
      <c r="N33" s="31">
        <v>13.7</v>
      </c>
      <c r="O33" s="31">
        <v>6</v>
      </c>
      <c r="P33" s="33" t="s">
        <v>94</v>
      </c>
      <c r="Q33" s="34" t="s">
        <v>34</v>
      </c>
      <c r="R33" s="28" t="s">
        <v>22</v>
      </c>
      <c r="S33" s="28" t="s">
        <v>94</v>
      </c>
      <c r="T33" s="28" t="s">
        <v>51</v>
      </c>
      <c r="U33" s="28" t="s">
        <v>34</v>
      </c>
      <c r="V33" s="28" t="s">
        <v>22</v>
      </c>
      <c r="W33" s="28" t="s">
        <v>80</v>
      </c>
      <c r="X33" s="28" t="s">
        <v>94</v>
      </c>
      <c r="Y33" s="28" t="s">
        <v>82</v>
      </c>
      <c r="Z33" s="28" t="s">
        <v>85</v>
      </c>
      <c r="AA33" s="28" t="s">
        <v>99</v>
      </c>
      <c r="AB33" s="28" t="s">
        <v>86</v>
      </c>
      <c r="AC33" s="28" t="s">
        <v>82</v>
      </c>
      <c r="AD33" s="28" t="s">
        <v>81</v>
      </c>
      <c r="AE33" s="28" t="s">
        <v>83</v>
      </c>
      <c r="AF33" s="28" t="s">
        <v>86</v>
      </c>
      <c r="AG33" s="28" t="s">
        <v>99</v>
      </c>
      <c r="AH33" s="28">
        <v>0.4</v>
      </c>
      <c r="AI33" s="28" t="s">
        <v>191</v>
      </c>
      <c r="AJ33" s="28"/>
      <c r="AK33" s="30">
        <v>2</v>
      </c>
    </row>
    <row r="34" spans="1:37" ht="15" customHeight="1" x14ac:dyDescent="0.35">
      <c r="A34" s="33">
        <v>32</v>
      </c>
      <c r="B34" s="33" t="s">
        <v>434</v>
      </c>
      <c r="C34" s="29" t="s">
        <v>192</v>
      </c>
      <c r="D34" s="33" t="s">
        <v>89</v>
      </c>
      <c r="E34" s="33">
        <v>92.52</v>
      </c>
      <c r="F34" s="24" t="s">
        <v>122</v>
      </c>
      <c r="G34" s="33" t="s">
        <v>103</v>
      </c>
      <c r="H34" s="33" t="s">
        <v>193</v>
      </c>
      <c r="I34" s="58">
        <v>43306</v>
      </c>
      <c r="J34" s="49" t="s">
        <v>109</v>
      </c>
      <c r="K34" s="33" t="s">
        <v>92</v>
      </c>
      <c r="L34" s="33" t="s">
        <v>77</v>
      </c>
      <c r="M34" s="31" t="s">
        <v>78</v>
      </c>
      <c r="N34" s="31">
        <v>2.7</v>
      </c>
      <c r="O34" s="31">
        <v>2.8</v>
      </c>
      <c r="P34" s="33" t="s">
        <v>51</v>
      </c>
      <c r="Q34" s="34" t="s">
        <v>94</v>
      </c>
      <c r="R34" s="28" t="s">
        <v>34</v>
      </c>
      <c r="S34" s="28" t="s">
        <v>51</v>
      </c>
      <c r="T34" s="28" t="s">
        <v>34</v>
      </c>
      <c r="U34" s="28" t="s">
        <v>57</v>
      </c>
      <c r="V34" s="28" t="s">
        <v>51</v>
      </c>
      <c r="W34" s="28" t="s">
        <v>34</v>
      </c>
      <c r="X34" s="28" t="s">
        <v>22</v>
      </c>
      <c r="Y34" s="28" t="s">
        <v>40</v>
      </c>
      <c r="Z34" s="28" t="s">
        <v>84</v>
      </c>
      <c r="AA34" s="28" t="s">
        <v>99</v>
      </c>
      <c r="AB34" s="28" t="s">
        <v>85</v>
      </c>
      <c r="AC34" s="28" t="s">
        <v>82</v>
      </c>
      <c r="AD34" s="28" t="s">
        <v>82</v>
      </c>
      <c r="AE34" s="28" t="s">
        <v>81</v>
      </c>
      <c r="AF34" s="28" t="s">
        <v>40</v>
      </c>
      <c r="AG34" s="28" t="s">
        <v>82</v>
      </c>
      <c r="AH34" s="28">
        <v>1.6</v>
      </c>
      <c r="AI34" s="28" t="s">
        <v>194</v>
      </c>
      <c r="AJ34" s="28">
        <v>4</v>
      </c>
      <c r="AK34" s="30">
        <v>14</v>
      </c>
    </row>
    <row r="35" spans="1:37" ht="14.25" customHeight="1" x14ac:dyDescent="0.35">
      <c r="A35" s="33">
        <v>33</v>
      </c>
      <c r="B35" s="33" t="s">
        <v>435</v>
      </c>
      <c r="C35" s="29" t="s">
        <v>195</v>
      </c>
      <c r="D35" s="33" t="s">
        <v>89</v>
      </c>
      <c r="E35" s="33">
        <v>114.51</v>
      </c>
      <c r="F35" s="24" t="s">
        <v>45</v>
      </c>
      <c r="G35" s="33" t="s">
        <v>103</v>
      </c>
      <c r="H35" s="33" t="s">
        <v>196</v>
      </c>
      <c r="I35" s="58">
        <v>42333</v>
      </c>
      <c r="J35" s="49" t="s">
        <v>16</v>
      </c>
      <c r="K35" s="33" t="s">
        <v>92</v>
      </c>
      <c r="L35" s="33" t="s">
        <v>77</v>
      </c>
      <c r="M35" s="31">
        <v>2017</v>
      </c>
      <c r="N35" s="31">
        <v>5.9</v>
      </c>
      <c r="O35" s="31">
        <v>1.6</v>
      </c>
      <c r="P35" s="33" t="s">
        <v>51</v>
      </c>
      <c r="Q35" s="34" t="s">
        <v>51</v>
      </c>
      <c r="R35" s="28" t="s">
        <v>80</v>
      </c>
      <c r="S35" s="28" t="s">
        <v>79</v>
      </c>
      <c r="T35" s="28" t="s">
        <v>93</v>
      </c>
      <c r="U35" s="28" t="s">
        <v>79</v>
      </c>
      <c r="V35" s="28" t="s">
        <v>80</v>
      </c>
      <c r="W35" s="28" t="s">
        <v>34</v>
      </c>
      <c r="X35" s="28" t="s">
        <v>34</v>
      </c>
      <c r="Y35" s="28" t="s">
        <v>81</v>
      </c>
      <c r="Z35" s="28" t="s">
        <v>82</v>
      </c>
      <c r="AA35" s="28" t="s">
        <v>83</v>
      </c>
      <c r="AB35" s="28" t="s">
        <v>86</v>
      </c>
      <c r="AC35" s="28" t="s">
        <v>81</v>
      </c>
      <c r="AD35" s="28" t="s">
        <v>83</v>
      </c>
      <c r="AE35" s="28" t="s">
        <v>83</v>
      </c>
      <c r="AF35" s="28" t="s">
        <v>81</v>
      </c>
      <c r="AG35" s="28" t="s">
        <v>85</v>
      </c>
      <c r="AH35" s="28">
        <v>1.3</v>
      </c>
      <c r="AI35" s="28" t="s">
        <v>197</v>
      </c>
      <c r="AJ35" s="28"/>
      <c r="AK35" s="30">
        <v>8</v>
      </c>
    </row>
    <row r="36" spans="1:37" ht="16.5" x14ac:dyDescent="0.35">
      <c r="A36" s="33">
        <v>34</v>
      </c>
      <c r="B36" s="33" t="s">
        <v>436</v>
      </c>
      <c r="C36" s="29" t="s">
        <v>198</v>
      </c>
      <c r="D36" s="33" t="s">
        <v>5</v>
      </c>
      <c r="E36" s="33">
        <v>110.85</v>
      </c>
      <c r="F36" s="24" t="s">
        <v>45</v>
      </c>
      <c r="G36" s="33" t="s">
        <v>154</v>
      </c>
      <c r="H36" s="33" t="s">
        <v>199</v>
      </c>
      <c r="I36" s="58">
        <v>42559</v>
      </c>
      <c r="J36" s="49" t="s">
        <v>16</v>
      </c>
      <c r="K36" s="33" t="s">
        <v>76</v>
      </c>
      <c r="L36" s="33" t="s">
        <v>133</v>
      </c>
      <c r="M36" s="31">
        <v>2018</v>
      </c>
      <c r="N36" s="31">
        <v>5.7</v>
      </c>
      <c r="O36" s="31">
        <v>7.5</v>
      </c>
      <c r="P36" s="33" t="s">
        <v>42</v>
      </c>
      <c r="Q36" s="34" t="s">
        <v>57</v>
      </c>
      <c r="R36" s="35" t="s">
        <v>93</v>
      </c>
      <c r="S36" s="35" t="s">
        <v>57</v>
      </c>
      <c r="T36" s="35" t="s">
        <v>42</v>
      </c>
      <c r="U36" s="35" t="s">
        <v>80</v>
      </c>
      <c r="V36" s="35" t="s">
        <v>22</v>
      </c>
      <c r="W36" s="28" t="s">
        <v>94</v>
      </c>
      <c r="X36" s="28" t="s">
        <v>80</v>
      </c>
      <c r="Y36" s="28" t="s">
        <v>82</v>
      </c>
      <c r="Z36" s="28" t="s">
        <v>85</v>
      </c>
      <c r="AA36" s="28" t="s">
        <v>85</v>
      </c>
      <c r="AB36" s="28" t="s">
        <v>105</v>
      </c>
      <c r="AC36" s="28" t="s">
        <v>84</v>
      </c>
      <c r="AD36" s="28" t="s">
        <v>82</v>
      </c>
      <c r="AE36" s="28" t="s">
        <v>82</v>
      </c>
      <c r="AF36" s="28" t="s">
        <v>40</v>
      </c>
      <c r="AG36" s="28" t="s">
        <v>99</v>
      </c>
      <c r="AH36" s="28">
        <v>2.7</v>
      </c>
      <c r="AI36" s="28" t="s">
        <v>200</v>
      </c>
      <c r="AJ36" s="28">
        <v>1</v>
      </c>
      <c r="AK36" s="30">
        <v>4</v>
      </c>
    </row>
    <row r="37" spans="1:37" x14ac:dyDescent="0.35">
      <c r="A37" s="33">
        <v>35</v>
      </c>
      <c r="B37" s="33" t="s">
        <v>437</v>
      </c>
      <c r="C37" s="29" t="s">
        <v>201</v>
      </c>
      <c r="D37" s="33" t="s">
        <v>19</v>
      </c>
      <c r="E37" s="33">
        <v>80.17</v>
      </c>
      <c r="F37" s="24" t="s">
        <v>102</v>
      </c>
      <c r="G37" s="33" t="s">
        <v>90</v>
      </c>
      <c r="H37" s="33" t="s">
        <v>202</v>
      </c>
      <c r="I37" s="58">
        <v>43509</v>
      </c>
      <c r="J37" s="49" t="s">
        <v>109</v>
      </c>
      <c r="K37" s="33" t="s">
        <v>92</v>
      </c>
      <c r="L37" s="33" t="s">
        <v>98</v>
      </c>
      <c r="M37" s="31">
        <v>2015</v>
      </c>
      <c r="N37" s="31">
        <v>13.1</v>
      </c>
      <c r="O37" s="31">
        <v>3.4</v>
      </c>
      <c r="P37" s="33" t="s">
        <v>93</v>
      </c>
      <c r="Q37" s="34" t="s">
        <v>79</v>
      </c>
      <c r="R37" s="28" t="s">
        <v>57</v>
      </c>
      <c r="S37" s="28" t="s">
        <v>79</v>
      </c>
      <c r="T37" s="28" t="s">
        <v>94</v>
      </c>
      <c r="U37" s="28" t="s">
        <v>79</v>
      </c>
      <c r="V37" s="28" t="s">
        <v>93</v>
      </c>
      <c r="W37" s="28" t="s">
        <v>57</v>
      </c>
      <c r="X37" s="28" t="s">
        <v>57</v>
      </c>
      <c r="Y37" s="28" t="s">
        <v>86</v>
      </c>
      <c r="Z37" s="28" t="s">
        <v>82</v>
      </c>
      <c r="AA37" s="28" t="s">
        <v>40</v>
      </c>
      <c r="AB37" s="28" t="s">
        <v>105</v>
      </c>
      <c r="AC37" s="28" t="s">
        <v>86</v>
      </c>
      <c r="AD37" s="28" t="s">
        <v>83</v>
      </c>
      <c r="AE37" s="28" t="s">
        <v>40</v>
      </c>
      <c r="AF37" s="28" t="s">
        <v>40</v>
      </c>
      <c r="AG37" s="28" t="s">
        <v>40</v>
      </c>
      <c r="AH37" s="28">
        <v>1.8</v>
      </c>
      <c r="AI37" s="28" t="s">
        <v>203</v>
      </c>
      <c r="AJ37" s="28">
        <v>0</v>
      </c>
      <c r="AK37" s="30">
        <v>2</v>
      </c>
    </row>
    <row r="38" spans="1:37" x14ac:dyDescent="0.35">
      <c r="A38" s="40">
        <v>36</v>
      </c>
      <c r="B38" s="40" t="s">
        <v>438</v>
      </c>
      <c r="C38" s="29" t="s">
        <v>204</v>
      </c>
      <c r="D38" s="40" t="s">
        <v>5</v>
      </c>
      <c r="E38" s="40">
        <v>51.2</v>
      </c>
      <c r="F38" s="24" t="s">
        <v>122</v>
      </c>
      <c r="G38" s="40" t="s">
        <v>13</v>
      </c>
      <c r="H38" s="40" t="s">
        <v>205</v>
      </c>
      <c r="I38" s="58">
        <v>45813</v>
      </c>
      <c r="J38" s="47" t="s">
        <v>75</v>
      </c>
      <c r="K38" s="40" t="s">
        <v>76</v>
      </c>
      <c r="L38" s="40" t="s">
        <v>133</v>
      </c>
      <c r="M38" s="39">
        <v>2017</v>
      </c>
      <c r="N38" s="39">
        <v>2.5</v>
      </c>
      <c r="O38" s="39">
        <v>6.4</v>
      </c>
      <c r="P38" s="40" t="s">
        <v>93</v>
      </c>
      <c r="Q38" s="41" t="s">
        <v>42</v>
      </c>
      <c r="R38" s="36" t="s">
        <v>22</v>
      </c>
      <c r="S38" s="36" t="s">
        <v>80</v>
      </c>
      <c r="T38" s="36" t="s">
        <v>93</v>
      </c>
      <c r="U38" s="36" t="s">
        <v>34</v>
      </c>
      <c r="V38" s="36" t="s">
        <v>79</v>
      </c>
      <c r="W38" s="36" t="s">
        <v>93</v>
      </c>
      <c r="X38" s="36" t="s">
        <v>93</v>
      </c>
      <c r="Y38" s="36" t="s">
        <v>85</v>
      </c>
      <c r="Z38" s="36" t="s">
        <v>84</v>
      </c>
      <c r="AA38" s="36" t="s">
        <v>85</v>
      </c>
      <c r="AB38" s="36" t="s">
        <v>83</v>
      </c>
      <c r="AC38" s="36" t="s">
        <v>99</v>
      </c>
      <c r="AD38" s="36" t="s">
        <v>85</v>
      </c>
      <c r="AE38" s="36" t="s">
        <v>99</v>
      </c>
      <c r="AF38" s="36" t="s">
        <v>81</v>
      </c>
      <c r="AG38" s="36" t="s">
        <v>99</v>
      </c>
      <c r="AH38" s="36">
        <v>1.2</v>
      </c>
      <c r="AI38" s="36" t="s">
        <v>206</v>
      </c>
      <c r="AJ38" s="36">
        <v>-2</v>
      </c>
      <c r="AK38" s="38">
        <v>10</v>
      </c>
    </row>
    <row r="39" spans="1:37" ht="14.25" customHeight="1" x14ac:dyDescent="0.35">
      <c r="A39" s="33">
        <v>37</v>
      </c>
      <c r="B39" s="33" t="s">
        <v>439</v>
      </c>
      <c r="C39" s="29" t="s">
        <v>207</v>
      </c>
      <c r="D39" s="33" t="s">
        <v>73</v>
      </c>
      <c r="E39" s="33">
        <v>36.5</v>
      </c>
      <c r="F39" s="24" t="s">
        <v>102</v>
      </c>
      <c r="G39" s="33" t="s">
        <v>154</v>
      </c>
      <c r="H39" s="33" t="s">
        <v>208</v>
      </c>
      <c r="I39" s="58">
        <v>44261</v>
      </c>
      <c r="J39" s="49" t="s">
        <v>109</v>
      </c>
      <c r="K39" s="33" t="s">
        <v>76</v>
      </c>
      <c r="L39" s="33" t="s">
        <v>133</v>
      </c>
      <c r="M39" s="31">
        <v>2018</v>
      </c>
      <c r="N39" s="31">
        <v>13.1</v>
      </c>
      <c r="O39" s="31">
        <v>9.1999999999999993</v>
      </c>
      <c r="P39" s="33" t="s">
        <v>51</v>
      </c>
      <c r="Q39" s="34" t="s">
        <v>57</v>
      </c>
      <c r="R39" s="28" t="s">
        <v>51</v>
      </c>
      <c r="S39" s="28" t="s">
        <v>93</v>
      </c>
      <c r="T39" s="28" t="s">
        <v>57</v>
      </c>
      <c r="U39" s="28" t="s">
        <v>34</v>
      </c>
      <c r="V39" s="28" t="s">
        <v>22</v>
      </c>
      <c r="W39" s="28" t="s">
        <v>57</v>
      </c>
      <c r="X39" s="28" t="s">
        <v>42</v>
      </c>
      <c r="Y39" s="28" t="s">
        <v>85</v>
      </c>
      <c r="Z39" s="28" t="s">
        <v>85</v>
      </c>
      <c r="AA39" s="28" t="s">
        <v>86</v>
      </c>
      <c r="AB39" s="28" t="s">
        <v>85</v>
      </c>
      <c r="AC39" s="28" t="s">
        <v>81</v>
      </c>
      <c r="AD39" s="28" t="s">
        <v>83</v>
      </c>
      <c r="AE39" s="28" t="s">
        <v>84</v>
      </c>
      <c r="AF39" s="28" t="s">
        <v>85</v>
      </c>
      <c r="AG39" s="28" t="s">
        <v>81</v>
      </c>
      <c r="AH39" s="28">
        <v>0.3</v>
      </c>
      <c r="AI39" s="28" t="s">
        <v>209</v>
      </c>
      <c r="AJ39" s="28"/>
      <c r="AK39" s="30">
        <v>13</v>
      </c>
    </row>
    <row r="40" spans="1:37" x14ac:dyDescent="0.35">
      <c r="A40" s="33">
        <v>38</v>
      </c>
      <c r="B40" s="33" t="s">
        <v>440</v>
      </c>
      <c r="C40" s="29" t="s">
        <v>210</v>
      </c>
      <c r="D40" s="33" t="s">
        <v>89</v>
      </c>
      <c r="E40" s="33">
        <v>47.33</v>
      </c>
      <c r="F40" s="24" t="s">
        <v>49</v>
      </c>
      <c r="G40" s="33" t="s">
        <v>103</v>
      </c>
      <c r="H40" s="33" t="s">
        <v>211</v>
      </c>
      <c r="I40" s="58">
        <v>42262</v>
      </c>
      <c r="J40" s="49" t="s">
        <v>75</v>
      </c>
      <c r="K40" s="33" t="s">
        <v>76</v>
      </c>
      <c r="L40" s="33" t="s">
        <v>133</v>
      </c>
      <c r="M40" s="31" t="s">
        <v>78</v>
      </c>
      <c r="N40" s="31">
        <v>6</v>
      </c>
      <c r="O40" s="31">
        <v>0.6</v>
      </c>
      <c r="P40" s="33" t="s">
        <v>42</v>
      </c>
      <c r="Q40" s="34" t="s">
        <v>42</v>
      </c>
      <c r="R40" s="28" t="s">
        <v>93</v>
      </c>
      <c r="S40" s="28" t="s">
        <v>79</v>
      </c>
      <c r="T40" s="28" t="s">
        <v>94</v>
      </c>
      <c r="U40" s="28" t="s">
        <v>80</v>
      </c>
      <c r="V40" s="28" t="s">
        <v>34</v>
      </c>
      <c r="W40" s="28" t="s">
        <v>42</v>
      </c>
      <c r="X40" s="28" t="s">
        <v>51</v>
      </c>
      <c r="Y40" s="28" t="s">
        <v>40</v>
      </c>
      <c r="Z40" s="28" t="s">
        <v>83</v>
      </c>
      <c r="AA40" s="28" t="s">
        <v>81</v>
      </c>
      <c r="AB40" s="28" t="s">
        <v>81</v>
      </c>
      <c r="AC40" s="28" t="s">
        <v>85</v>
      </c>
      <c r="AD40" s="28" t="s">
        <v>40</v>
      </c>
      <c r="AE40" s="28" t="s">
        <v>82</v>
      </c>
      <c r="AF40" s="28" t="s">
        <v>82</v>
      </c>
      <c r="AG40" s="28" t="s">
        <v>82</v>
      </c>
      <c r="AH40" s="28">
        <v>2</v>
      </c>
      <c r="AI40" s="28" t="s">
        <v>212</v>
      </c>
      <c r="AJ40" s="28">
        <v>-2</v>
      </c>
      <c r="AK40" s="30">
        <v>8</v>
      </c>
    </row>
    <row r="41" spans="1:37" ht="14.25" customHeight="1" x14ac:dyDescent="0.35">
      <c r="A41" s="33">
        <v>39</v>
      </c>
      <c r="B41" s="33" t="s">
        <v>441</v>
      </c>
      <c r="C41" s="29" t="s">
        <v>213</v>
      </c>
      <c r="D41" s="33" t="s">
        <v>73</v>
      </c>
      <c r="E41" s="33">
        <v>86.27</v>
      </c>
      <c r="F41" s="24" t="s">
        <v>48</v>
      </c>
      <c r="G41" s="33" t="s">
        <v>90</v>
      </c>
      <c r="H41" s="33" t="s">
        <v>214</v>
      </c>
      <c r="I41" s="58">
        <v>42692</v>
      </c>
      <c r="J41" s="49" t="s">
        <v>16</v>
      </c>
      <c r="K41" s="33" t="s">
        <v>92</v>
      </c>
      <c r="L41" s="33" t="s">
        <v>77</v>
      </c>
      <c r="M41" s="31">
        <v>2017</v>
      </c>
      <c r="N41" s="31">
        <v>11.7</v>
      </c>
      <c r="O41" s="31">
        <v>2.5</v>
      </c>
      <c r="P41" s="33" t="s">
        <v>51</v>
      </c>
      <c r="Q41" s="34" t="s">
        <v>22</v>
      </c>
      <c r="R41" s="28" t="s">
        <v>93</v>
      </c>
      <c r="S41" s="28" t="s">
        <v>42</v>
      </c>
      <c r="T41" s="28" t="s">
        <v>80</v>
      </c>
      <c r="U41" s="28" t="s">
        <v>42</v>
      </c>
      <c r="V41" s="28" t="s">
        <v>94</v>
      </c>
      <c r="W41" s="28" t="s">
        <v>80</v>
      </c>
      <c r="X41" s="28" t="s">
        <v>94</v>
      </c>
      <c r="Y41" s="28" t="s">
        <v>84</v>
      </c>
      <c r="Z41" s="28" t="s">
        <v>86</v>
      </c>
      <c r="AA41" s="28" t="s">
        <v>81</v>
      </c>
      <c r="AB41" s="28" t="s">
        <v>82</v>
      </c>
      <c r="AC41" s="28" t="s">
        <v>105</v>
      </c>
      <c r="AD41" s="28" t="s">
        <v>86</v>
      </c>
      <c r="AE41" s="28" t="s">
        <v>86</v>
      </c>
      <c r="AF41" s="28" t="s">
        <v>82</v>
      </c>
      <c r="AG41" s="28" t="s">
        <v>82</v>
      </c>
      <c r="AH41" s="28">
        <v>0.3</v>
      </c>
      <c r="AI41" s="28" t="s">
        <v>215</v>
      </c>
      <c r="AJ41" s="28"/>
      <c r="AK41" s="30">
        <v>20</v>
      </c>
    </row>
    <row r="42" spans="1:37" x14ac:dyDescent="0.35">
      <c r="A42" s="33">
        <v>40</v>
      </c>
      <c r="B42" s="33" t="s">
        <v>442</v>
      </c>
      <c r="C42" s="29" t="s">
        <v>216</v>
      </c>
      <c r="D42" s="33" t="s">
        <v>73</v>
      </c>
      <c r="E42" s="33">
        <v>33.18</v>
      </c>
      <c r="F42" s="24" t="s">
        <v>122</v>
      </c>
      <c r="G42" s="33" t="s">
        <v>90</v>
      </c>
      <c r="H42" s="33" t="s">
        <v>217</v>
      </c>
      <c r="I42" s="58">
        <v>45168</v>
      </c>
      <c r="J42" s="49" t="s">
        <v>109</v>
      </c>
      <c r="K42" s="33" t="s">
        <v>92</v>
      </c>
      <c r="L42" s="33" t="s">
        <v>98</v>
      </c>
      <c r="M42" s="31">
        <v>2015</v>
      </c>
      <c r="N42" s="31">
        <v>2.4</v>
      </c>
      <c r="O42" s="31">
        <v>2.1</v>
      </c>
      <c r="P42" s="33" t="s">
        <v>57</v>
      </c>
      <c r="Q42" s="34" t="s">
        <v>80</v>
      </c>
      <c r="R42" s="28" t="s">
        <v>22</v>
      </c>
      <c r="S42" s="28" t="s">
        <v>93</v>
      </c>
      <c r="T42" s="28" t="s">
        <v>93</v>
      </c>
      <c r="U42" s="28" t="s">
        <v>79</v>
      </c>
      <c r="V42" s="28" t="s">
        <v>79</v>
      </c>
      <c r="W42" s="28" t="s">
        <v>22</v>
      </c>
      <c r="X42" s="28" t="s">
        <v>22</v>
      </c>
      <c r="Y42" s="28" t="s">
        <v>105</v>
      </c>
      <c r="Z42" s="28" t="s">
        <v>82</v>
      </c>
      <c r="AA42" s="28" t="s">
        <v>84</v>
      </c>
      <c r="AB42" s="28" t="s">
        <v>81</v>
      </c>
      <c r="AC42" s="28" t="s">
        <v>84</v>
      </c>
      <c r="AD42" s="28" t="s">
        <v>82</v>
      </c>
      <c r="AE42" s="28" t="s">
        <v>83</v>
      </c>
      <c r="AF42" s="28" t="s">
        <v>84</v>
      </c>
      <c r="AG42" s="28" t="s">
        <v>105</v>
      </c>
      <c r="AH42" s="28">
        <v>3.9</v>
      </c>
      <c r="AI42" s="28" t="s">
        <v>218</v>
      </c>
      <c r="AJ42" s="28">
        <v>1</v>
      </c>
      <c r="AK42" s="30">
        <v>2</v>
      </c>
    </row>
    <row r="43" spans="1:37" x14ac:dyDescent="0.35">
      <c r="A43" s="33">
        <v>41</v>
      </c>
      <c r="B43" s="33" t="s">
        <v>443</v>
      </c>
      <c r="C43" s="29" t="s">
        <v>219</v>
      </c>
      <c r="D43" s="33" t="s">
        <v>89</v>
      </c>
      <c r="E43" s="33">
        <v>101.45</v>
      </c>
      <c r="F43" s="24" t="s">
        <v>49</v>
      </c>
      <c r="G43" s="33" t="s">
        <v>90</v>
      </c>
      <c r="H43" s="33" t="s">
        <v>220</v>
      </c>
      <c r="I43" s="58">
        <v>44115</v>
      </c>
      <c r="J43" s="49" t="s">
        <v>75</v>
      </c>
      <c r="K43" s="33" t="s">
        <v>76</v>
      </c>
      <c r="L43" s="33" t="s">
        <v>133</v>
      </c>
      <c r="M43" s="31">
        <v>2015</v>
      </c>
      <c r="N43" s="31">
        <v>13.6</v>
      </c>
      <c r="O43" s="31">
        <v>0.9</v>
      </c>
      <c r="P43" s="33" t="s">
        <v>80</v>
      </c>
      <c r="Q43" s="34" t="s">
        <v>93</v>
      </c>
      <c r="R43" s="28" t="s">
        <v>51</v>
      </c>
      <c r="S43" s="28" t="s">
        <v>80</v>
      </c>
      <c r="T43" s="28" t="s">
        <v>79</v>
      </c>
      <c r="U43" s="28" t="s">
        <v>51</v>
      </c>
      <c r="V43" s="28" t="s">
        <v>80</v>
      </c>
      <c r="W43" s="28" t="s">
        <v>34</v>
      </c>
      <c r="X43" s="28" t="s">
        <v>42</v>
      </c>
      <c r="Y43" s="28" t="s">
        <v>99</v>
      </c>
      <c r="Z43" s="28" t="s">
        <v>99</v>
      </c>
      <c r="AA43" s="28" t="s">
        <v>85</v>
      </c>
      <c r="AB43" s="28" t="s">
        <v>85</v>
      </c>
      <c r="AC43" s="28" t="s">
        <v>40</v>
      </c>
      <c r="AD43" s="28" t="s">
        <v>82</v>
      </c>
      <c r="AE43" s="28" t="s">
        <v>81</v>
      </c>
      <c r="AF43" s="28" t="s">
        <v>82</v>
      </c>
      <c r="AG43" s="28" t="s">
        <v>40</v>
      </c>
      <c r="AH43" s="28">
        <v>3</v>
      </c>
      <c r="AI43" s="28" t="s">
        <v>221</v>
      </c>
      <c r="AJ43" s="28"/>
      <c r="AK43" s="30">
        <v>4</v>
      </c>
    </row>
    <row r="44" spans="1:37" x14ac:dyDescent="0.35">
      <c r="A44" s="33">
        <v>42</v>
      </c>
      <c r="B44" s="33" t="s">
        <v>444</v>
      </c>
      <c r="C44" s="29" t="s">
        <v>222</v>
      </c>
      <c r="D44" s="33" t="s">
        <v>19</v>
      </c>
      <c r="E44" s="33">
        <v>112.75</v>
      </c>
      <c r="F44" s="24" t="s">
        <v>45</v>
      </c>
      <c r="G44" s="33" t="s">
        <v>90</v>
      </c>
      <c r="H44" s="33" t="s">
        <v>223</v>
      </c>
      <c r="I44" s="58">
        <v>44513</v>
      </c>
      <c r="J44" s="49" t="s">
        <v>109</v>
      </c>
      <c r="K44" s="33" t="s">
        <v>92</v>
      </c>
      <c r="L44" s="33" t="s">
        <v>133</v>
      </c>
      <c r="M44" s="31" t="s">
        <v>78</v>
      </c>
      <c r="N44" s="31">
        <v>6.6</v>
      </c>
      <c r="O44" s="31">
        <v>0.3</v>
      </c>
      <c r="P44" s="33" t="s">
        <v>79</v>
      </c>
      <c r="Q44" s="34" t="s">
        <v>94</v>
      </c>
      <c r="R44" s="28" t="s">
        <v>80</v>
      </c>
      <c r="S44" s="28" t="s">
        <v>57</v>
      </c>
      <c r="T44" s="28" t="s">
        <v>22</v>
      </c>
      <c r="U44" s="28" t="s">
        <v>79</v>
      </c>
      <c r="V44" s="28" t="s">
        <v>94</v>
      </c>
      <c r="W44" s="28" t="s">
        <v>80</v>
      </c>
      <c r="X44" s="28" t="s">
        <v>57</v>
      </c>
      <c r="Y44" s="28" t="s">
        <v>83</v>
      </c>
      <c r="Z44" s="28" t="s">
        <v>40</v>
      </c>
      <c r="AA44" s="28" t="s">
        <v>81</v>
      </c>
      <c r="AB44" s="28" t="s">
        <v>84</v>
      </c>
      <c r="AC44" s="28" t="s">
        <v>40</v>
      </c>
      <c r="AD44" s="28" t="s">
        <v>105</v>
      </c>
      <c r="AE44" s="28" t="s">
        <v>81</v>
      </c>
      <c r="AF44" s="28" t="s">
        <v>82</v>
      </c>
      <c r="AG44" s="28" t="s">
        <v>84</v>
      </c>
      <c r="AH44" s="28">
        <v>0.3</v>
      </c>
      <c r="AI44" s="28" t="s">
        <v>224</v>
      </c>
      <c r="AJ44" s="28">
        <v>2</v>
      </c>
      <c r="AK44" s="30">
        <v>1</v>
      </c>
    </row>
    <row r="45" spans="1:37" ht="14.25" customHeight="1" x14ac:dyDescent="0.35">
      <c r="A45" s="33">
        <v>43</v>
      </c>
      <c r="B45" s="33" t="s">
        <v>445</v>
      </c>
      <c r="C45" s="29" t="s">
        <v>225</v>
      </c>
      <c r="D45" s="33" t="s">
        <v>5</v>
      </c>
      <c r="E45" s="33">
        <v>47.12</v>
      </c>
      <c r="F45" s="24" t="s">
        <v>45</v>
      </c>
      <c r="G45" s="33" t="s">
        <v>90</v>
      </c>
      <c r="H45" s="33" t="s">
        <v>226</v>
      </c>
      <c r="I45" s="58">
        <v>44698</v>
      </c>
      <c r="J45" s="49" t="s">
        <v>109</v>
      </c>
      <c r="K45" s="33" t="s">
        <v>76</v>
      </c>
      <c r="L45" s="33" t="s">
        <v>77</v>
      </c>
      <c r="M45" s="31">
        <v>2017</v>
      </c>
      <c r="N45" s="31">
        <v>10.3</v>
      </c>
      <c r="O45" s="31">
        <v>2.4</v>
      </c>
      <c r="P45" s="33" t="s">
        <v>93</v>
      </c>
      <c r="Q45" s="34" t="s">
        <v>22</v>
      </c>
      <c r="R45" s="28" t="s">
        <v>79</v>
      </c>
      <c r="S45" s="28" t="s">
        <v>79</v>
      </c>
      <c r="T45" s="28" t="s">
        <v>93</v>
      </c>
      <c r="U45" s="28" t="s">
        <v>94</v>
      </c>
      <c r="V45" s="28" t="s">
        <v>93</v>
      </c>
      <c r="W45" s="28" t="s">
        <v>94</v>
      </c>
      <c r="X45" s="28" t="s">
        <v>79</v>
      </c>
      <c r="Y45" s="28" t="s">
        <v>85</v>
      </c>
      <c r="Z45" s="28" t="s">
        <v>105</v>
      </c>
      <c r="AA45" s="28" t="s">
        <v>85</v>
      </c>
      <c r="AB45" s="28" t="s">
        <v>81</v>
      </c>
      <c r="AC45" s="28" t="s">
        <v>84</v>
      </c>
      <c r="AD45" s="28" t="s">
        <v>84</v>
      </c>
      <c r="AE45" s="28" t="s">
        <v>81</v>
      </c>
      <c r="AF45" s="28" t="s">
        <v>82</v>
      </c>
      <c r="AG45" s="28" t="s">
        <v>86</v>
      </c>
      <c r="AH45" s="28">
        <v>0.9</v>
      </c>
      <c r="AI45" s="28" t="s">
        <v>227</v>
      </c>
      <c r="AJ45" s="28"/>
      <c r="AK45" s="30">
        <v>10</v>
      </c>
    </row>
    <row r="46" spans="1:37" ht="14.25" customHeight="1" x14ac:dyDescent="0.35">
      <c r="A46" s="33">
        <v>44</v>
      </c>
      <c r="B46" s="33" t="s">
        <v>446</v>
      </c>
      <c r="C46" s="29" t="s">
        <v>228</v>
      </c>
      <c r="D46" s="33" t="s">
        <v>89</v>
      </c>
      <c r="E46" s="33">
        <v>84.75</v>
      </c>
      <c r="F46" s="24" t="s">
        <v>49</v>
      </c>
      <c r="G46" s="33" t="s">
        <v>103</v>
      </c>
      <c r="H46" s="33" t="s">
        <v>229</v>
      </c>
      <c r="I46" s="58">
        <v>42205</v>
      </c>
      <c r="J46" s="49" t="s">
        <v>109</v>
      </c>
      <c r="K46" s="33" t="s">
        <v>76</v>
      </c>
      <c r="L46" s="33" t="s">
        <v>133</v>
      </c>
      <c r="M46" s="31" t="s">
        <v>78</v>
      </c>
      <c r="N46" s="31">
        <v>10.1</v>
      </c>
      <c r="O46" s="31">
        <v>2.8</v>
      </c>
      <c r="P46" s="33" t="s">
        <v>80</v>
      </c>
      <c r="Q46" s="34" t="s">
        <v>79</v>
      </c>
      <c r="R46" s="28" t="s">
        <v>80</v>
      </c>
      <c r="S46" s="28" t="s">
        <v>94</v>
      </c>
      <c r="T46" s="28" t="s">
        <v>34</v>
      </c>
      <c r="U46" s="28" t="s">
        <v>80</v>
      </c>
      <c r="V46" s="28" t="s">
        <v>42</v>
      </c>
      <c r="W46" s="28" t="s">
        <v>42</v>
      </c>
      <c r="X46" s="28" t="s">
        <v>34</v>
      </c>
      <c r="Y46" s="28" t="s">
        <v>99</v>
      </c>
      <c r="Z46" s="28" t="s">
        <v>86</v>
      </c>
      <c r="AA46" s="28" t="s">
        <v>85</v>
      </c>
      <c r="AB46" s="28" t="s">
        <v>81</v>
      </c>
      <c r="AC46" s="28" t="s">
        <v>99</v>
      </c>
      <c r="AD46" s="28" t="s">
        <v>105</v>
      </c>
      <c r="AE46" s="28" t="s">
        <v>82</v>
      </c>
      <c r="AF46" s="28" t="s">
        <v>86</v>
      </c>
      <c r="AG46" s="28" t="s">
        <v>40</v>
      </c>
      <c r="AH46" s="28">
        <v>1.9</v>
      </c>
      <c r="AI46" s="28" t="s">
        <v>230</v>
      </c>
      <c r="AJ46" s="28">
        <v>5</v>
      </c>
      <c r="AK46" s="30">
        <v>8</v>
      </c>
    </row>
    <row r="47" spans="1:37" ht="14.25" customHeight="1" x14ac:dyDescent="0.35">
      <c r="A47" s="33">
        <v>45</v>
      </c>
      <c r="B47" s="33" t="s">
        <v>447</v>
      </c>
      <c r="C47" s="29" t="s">
        <v>231</v>
      </c>
      <c r="D47" s="33" t="s">
        <v>19</v>
      </c>
      <c r="E47" s="33">
        <v>54.42</v>
      </c>
      <c r="F47" s="24" t="s">
        <v>102</v>
      </c>
      <c r="G47" s="33" t="s">
        <v>90</v>
      </c>
      <c r="H47" s="33" t="s">
        <v>232</v>
      </c>
      <c r="I47" s="58">
        <v>42655</v>
      </c>
      <c r="J47" s="49" t="s">
        <v>75</v>
      </c>
      <c r="K47" s="33" t="s">
        <v>76</v>
      </c>
      <c r="L47" s="33" t="s">
        <v>133</v>
      </c>
      <c r="M47" s="31" t="s">
        <v>78</v>
      </c>
      <c r="N47" s="31">
        <v>8.6</v>
      </c>
      <c r="O47" s="31">
        <v>9.6</v>
      </c>
      <c r="P47" s="33" t="s">
        <v>93</v>
      </c>
      <c r="Q47" s="34" t="s">
        <v>51</v>
      </c>
      <c r="R47" s="28" t="s">
        <v>93</v>
      </c>
      <c r="S47" s="28" t="s">
        <v>42</v>
      </c>
      <c r="T47" s="28" t="s">
        <v>79</v>
      </c>
      <c r="U47" s="28" t="s">
        <v>22</v>
      </c>
      <c r="V47" s="28" t="s">
        <v>22</v>
      </c>
      <c r="W47" s="28" t="s">
        <v>80</v>
      </c>
      <c r="X47" s="28" t="s">
        <v>22</v>
      </c>
      <c r="Y47" s="28" t="s">
        <v>99</v>
      </c>
      <c r="Z47" s="28" t="s">
        <v>86</v>
      </c>
      <c r="AA47" s="28" t="s">
        <v>86</v>
      </c>
      <c r="AB47" s="28" t="s">
        <v>105</v>
      </c>
      <c r="AC47" s="28" t="s">
        <v>84</v>
      </c>
      <c r="AD47" s="28" t="s">
        <v>84</v>
      </c>
      <c r="AE47" s="28" t="s">
        <v>82</v>
      </c>
      <c r="AF47" s="28" t="s">
        <v>82</v>
      </c>
      <c r="AG47" s="28" t="s">
        <v>86</v>
      </c>
      <c r="AH47" s="28">
        <v>2.1</v>
      </c>
      <c r="AI47" s="28" t="s">
        <v>233</v>
      </c>
      <c r="AJ47" s="28"/>
      <c r="AK47" s="30">
        <v>5</v>
      </c>
    </row>
    <row r="48" spans="1:37" ht="14.25" customHeight="1" x14ac:dyDescent="0.35">
      <c r="A48" s="33">
        <v>46</v>
      </c>
      <c r="B48" s="33" t="s">
        <v>448</v>
      </c>
      <c r="C48" s="29" t="s">
        <v>234</v>
      </c>
      <c r="D48" s="33" t="s">
        <v>73</v>
      </c>
      <c r="E48" s="33">
        <v>82.69</v>
      </c>
      <c r="F48" s="24" t="s">
        <v>45</v>
      </c>
      <c r="G48" s="33" t="s">
        <v>154</v>
      </c>
      <c r="H48" s="33" t="s">
        <v>235</v>
      </c>
      <c r="I48" s="58">
        <v>42926</v>
      </c>
      <c r="J48" s="49" t="s">
        <v>16</v>
      </c>
      <c r="K48" s="33" t="s">
        <v>92</v>
      </c>
      <c r="L48" s="33" t="s">
        <v>98</v>
      </c>
      <c r="M48" s="31">
        <v>2020</v>
      </c>
      <c r="N48" s="31">
        <v>3.8</v>
      </c>
      <c r="O48" s="31">
        <v>4.8</v>
      </c>
      <c r="P48" s="33" t="s">
        <v>79</v>
      </c>
      <c r="Q48" s="34" t="s">
        <v>94</v>
      </c>
      <c r="R48" s="28" t="s">
        <v>93</v>
      </c>
      <c r="S48" s="28" t="s">
        <v>22</v>
      </c>
      <c r="T48" s="28" t="s">
        <v>80</v>
      </c>
      <c r="U48" s="28" t="s">
        <v>51</v>
      </c>
      <c r="V48" s="28" t="s">
        <v>80</v>
      </c>
      <c r="W48" s="28" t="s">
        <v>93</v>
      </c>
      <c r="X48" s="28" t="s">
        <v>51</v>
      </c>
      <c r="Y48" s="28" t="s">
        <v>85</v>
      </c>
      <c r="Z48" s="28" t="s">
        <v>84</v>
      </c>
      <c r="AA48" s="28" t="s">
        <v>85</v>
      </c>
      <c r="AB48" s="28" t="s">
        <v>105</v>
      </c>
      <c r="AC48" s="28" t="s">
        <v>81</v>
      </c>
      <c r="AD48" s="28" t="s">
        <v>85</v>
      </c>
      <c r="AE48" s="28" t="s">
        <v>99</v>
      </c>
      <c r="AF48" s="28" t="s">
        <v>86</v>
      </c>
      <c r="AG48" s="28" t="s">
        <v>85</v>
      </c>
      <c r="AH48" s="28">
        <v>0.1</v>
      </c>
      <c r="AI48" s="28" t="s">
        <v>236</v>
      </c>
      <c r="AJ48" s="28">
        <v>0</v>
      </c>
      <c r="AK48" s="30">
        <v>5</v>
      </c>
    </row>
    <row r="49" spans="1:37" ht="14.25" customHeight="1" x14ac:dyDescent="0.35">
      <c r="A49" s="33">
        <v>47</v>
      </c>
      <c r="B49" s="33" t="s">
        <v>449</v>
      </c>
      <c r="C49" s="29" t="s">
        <v>237</v>
      </c>
      <c r="D49" s="33" t="s">
        <v>89</v>
      </c>
      <c r="E49" s="33">
        <v>96.11</v>
      </c>
      <c r="F49" s="24" t="s">
        <v>45</v>
      </c>
      <c r="G49" s="33" t="s">
        <v>13</v>
      </c>
      <c r="H49" s="33" t="s">
        <v>238</v>
      </c>
      <c r="I49" s="58">
        <v>44866</v>
      </c>
      <c r="J49" s="49" t="s">
        <v>116</v>
      </c>
      <c r="K49" s="33" t="s">
        <v>92</v>
      </c>
      <c r="L49" s="33" t="s">
        <v>77</v>
      </c>
      <c r="M49" s="31">
        <v>2018</v>
      </c>
      <c r="N49" s="31">
        <v>4.7</v>
      </c>
      <c r="O49" s="31">
        <v>5.4</v>
      </c>
      <c r="P49" s="33" t="s">
        <v>42</v>
      </c>
      <c r="Q49" s="34" t="s">
        <v>34</v>
      </c>
      <c r="R49" s="28" t="s">
        <v>34</v>
      </c>
      <c r="S49" s="28" t="s">
        <v>22</v>
      </c>
      <c r="T49" s="28" t="s">
        <v>22</v>
      </c>
      <c r="U49" s="28" t="s">
        <v>51</v>
      </c>
      <c r="V49" s="28" t="s">
        <v>79</v>
      </c>
      <c r="W49" s="28" t="s">
        <v>57</v>
      </c>
      <c r="X49" s="28" t="s">
        <v>94</v>
      </c>
      <c r="Y49" s="28" t="s">
        <v>99</v>
      </c>
      <c r="Z49" s="28" t="s">
        <v>99</v>
      </c>
      <c r="AA49" s="28" t="s">
        <v>99</v>
      </c>
      <c r="AB49" s="28" t="s">
        <v>40</v>
      </c>
      <c r="AC49" s="28" t="s">
        <v>83</v>
      </c>
      <c r="AD49" s="28" t="s">
        <v>86</v>
      </c>
      <c r="AE49" s="28" t="s">
        <v>81</v>
      </c>
      <c r="AF49" s="28" t="s">
        <v>85</v>
      </c>
      <c r="AG49" s="28" t="s">
        <v>83</v>
      </c>
      <c r="AH49" s="28">
        <v>3.4</v>
      </c>
      <c r="AI49" s="28" t="s">
        <v>239</v>
      </c>
      <c r="AJ49" s="28"/>
      <c r="AK49" s="30">
        <v>7</v>
      </c>
    </row>
    <row r="50" spans="1:37" s="22" customFormat="1" ht="14.25" customHeight="1" x14ac:dyDescent="0.35">
      <c r="A50" s="33">
        <v>48</v>
      </c>
      <c r="B50" s="33" t="s">
        <v>450</v>
      </c>
      <c r="C50" s="29" t="s">
        <v>240</v>
      </c>
      <c r="D50" s="33" t="s">
        <v>19</v>
      </c>
      <c r="E50" s="33">
        <v>116.6</v>
      </c>
      <c r="F50" s="24" t="s">
        <v>45</v>
      </c>
      <c r="G50" s="33" t="s">
        <v>90</v>
      </c>
      <c r="H50" s="33" t="s">
        <v>241</v>
      </c>
      <c r="I50" s="58">
        <v>43374</v>
      </c>
      <c r="J50" s="49" t="s">
        <v>75</v>
      </c>
      <c r="K50" s="33" t="s">
        <v>76</v>
      </c>
      <c r="L50" s="33" t="s">
        <v>77</v>
      </c>
      <c r="M50" s="31">
        <v>2018</v>
      </c>
      <c r="N50" s="31">
        <v>9.9</v>
      </c>
      <c r="O50" s="31">
        <v>3.9</v>
      </c>
      <c r="P50" s="33" t="s">
        <v>79</v>
      </c>
      <c r="Q50" s="34" t="s">
        <v>93</v>
      </c>
      <c r="R50" s="28" t="s">
        <v>93</v>
      </c>
      <c r="S50" s="28" t="s">
        <v>51</v>
      </c>
      <c r="T50" s="28" t="s">
        <v>94</v>
      </c>
      <c r="U50" s="28" t="s">
        <v>42</v>
      </c>
      <c r="V50" s="28" t="s">
        <v>80</v>
      </c>
      <c r="W50" s="28" t="s">
        <v>93</v>
      </c>
      <c r="X50" s="28" t="s">
        <v>79</v>
      </c>
      <c r="Y50" s="28" t="s">
        <v>40</v>
      </c>
      <c r="Z50" s="28" t="s">
        <v>85</v>
      </c>
      <c r="AA50" s="28" t="s">
        <v>81</v>
      </c>
      <c r="AB50" s="28" t="s">
        <v>82</v>
      </c>
      <c r="AC50" s="28" t="s">
        <v>99</v>
      </c>
      <c r="AD50" s="28" t="s">
        <v>83</v>
      </c>
      <c r="AE50" s="28" t="s">
        <v>99</v>
      </c>
      <c r="AF50" s="28" t="s">
        <v>40</v>
      </c>
      <c r="AG50" s="28" t="s">
        <v>105</v>
      </c>
      <c r="AH50" s="28">
        <v>0.8</v>
      </c>
      <c r="AI50" s="28" t="s">
        <v>242</v>
      </c>
      <c r="AJ50" s="28"/>
      <c r="AK50" s="30">
        <v>5</v>
      </c>
    </row>
    <row r="51" spans="1:37" ht="14.25" customHeight="1" x14ac:dyDescent="0.35">
      <c r="A51" s="33">
        <v>49</v>
      </c>
      <c r="B51" s="33" t="s">
        <v>451</v>
      </c>
      <c r="C51" s="29" t="s">
        <v>243</v>
      </c>
      <c r="D51" s="33" t="s">
        <v>5</v>
      </c>
      <c r="E51" s="33">
        <v>101.27</v>
      </c>
      <c r="F51" s="24" t="s">
        <v>48</v>
      </c>
      <c r="G51" s="33" t="s">
        <v>13</v>
      </c>
      <c r="H51" s="33" t="s">
        <v>244</v>
      </c>
      <c r="I51" s="58">
        <v>43267</v>
      </c>
      <c r="J51" s="49" t="s">
        <v>116</v>
      </c>
      <c r="K51" s="33" t="s">
        <v>92</v>
      </c>
      <c r="L51" s="33" t="s">
        <v>98</v>
      </c>
      <c r="M51" s="31">
        <v>2015</v>
      </c>
      <c r="N51" s="31">
        <v>6.8</v>
      </c>
      <c r="O51" s="31">
        <v>0.6</v>
      </c>
      <c r="P51" s="33" t="s">
        <v>80</v>
      </c>
      <c r="Q51" s="34" t="s">
        <v>94</v>
      </c>
      <c r="R51" s="28" t="s">
        <v>80</v>
      </c>
      <c r="S51" s="28" t="s">
        <v>34</v>
      </c>
      <c r="T51" s="28" t="s">
        <v>22</v>
      </c>
      <c r="U51" s="28" t="s">
        <v>94</v>
      </c>
      <c r="V51" s="28" t="s">
        <v>42</v>
      </c>
      <c r="W51" s="28" t="s">
        <v>79</v>
      </c>
      <c r="X51" s="28" t="s">
        <v>80</v>
      </c>
      <c r="Y51" s="28" t="s">
        <v>82</v>
      </c>
      <c r="Z51" s="28" t="s">
        <v>105</v>
      </c>
      <c r="AA51" s="28" t="s">
        <v>86</v>
      </c>
      <c r="AB51" s="28" t="s">
        <v>83</v>
      </c>
      <c r="AC51" s="28" t="s">
        <v>85</v>
      </c>
      <c r="AD51" s="28" t="s">
        <v>40</v>
      </c>
      <c r="AE51" s="28" t="s">
        <v>84</v>
      </c>
      <c r="AF51" s="28" t="s">
        <v>81</v>
      </c>
      <c r="AG51" s="28" t="s">
        <v>84</v>
      </c>
      <c r="AH51" s="28">
        <v>3.9</v>
      </c>
      <c r="AI51" s="28" t="s">
        <v>245</v>
      </c>
      <c r="AJ51" s="28"/>
      <c r="AK51" s="30">
        <v>8</v>
      </c>
    </row>
    <row r="52" spans="1:37" ht="14.25" customHeight="1" x14ac:dyDescent="0.35">
      <c r="A52" s="33">
        <v>50</v>
      </c>
      <c r="B52" s="33" t="s">
        <v>452</v>
      </c>
      <c r="C52" s="29" t="s">
        <v>246</v>
      </c>
      <c r="D52" s="33" t="s">
        <v>5</v>
      </c>
      <c r="E52" s="33">
        <v>54.65</v>
      </c>
      <c r="F52" s="24" t="s">
        <v>48</v>
      </c>
      <c r="G52" s="33" t="s">
        <v>154</v>
      </c>
      <c r="H52" s="33" t="s">
        <v>247</v>
      </c>
      <c r="I52" s="58">
        <v>43223</v>
      </c>
      <c r="J52" s="49" t="s">
        <v>116</v>
      </c>
      <c r="K52" s="33" t="s">
        <v>92</v>
      </c>
      <c r="L52" s="33" t="s">
        <v>98</v>
      </c>
      <c r="M52" s="31" t="s">
        <v>78</v>
      </c>
      <c r="N52" s="31">
        <v>4.5</v>
      </c>
      <c r="O52" s="31">
        <v>8</v>
      </c>
      <c r="P52" s="33" t="s">
        <v>94</v>
      </c>
      <c r="Q52" s="34" t="s">
        <v>51</v>
      </c>
      <c r="R52" s="28" t="s">
        <v>34</v>
      </c>
      <c r="S52" s="28" t="s">
        <v>79</v>
      </c>
      <c r="T52" s="28" t="s">
        <v>51</v>
      </c>
      <c r="U52" s="28" t="s">
        <v>34</v>
      </c>
      <c r="V52" s="28" t="s">
        <v>22</v>
      </c>
      <c r="W52" s="28" t="s">
        <v>94</v>
      </c>
      <c r="X52" s="28" t="s">
        <v>34</v>
      </c>
      <c r="Y52" s="28" t="s">
        <v>86</v>
      </c>
      <c r="Z52" s="28" t="s">
        <v>85</v>
      </c>
      <c r="AA52" s="28" t="s">
        <v>82</v>
      </c>
      <c r="AB52" s="28" t="s">
        <v>85</v>
      </c>
      <c r="AC52" s="28" t="s">
        <v>82</v>
      </c>
      <c r="AD52" s="28" t="s">
        <v>105</v>
      </c>
      <c r="AE52" s="28" t="s">
        <v>84</v>
      </c>
      <c r="AF52" s="28" t="s">
        <v>40</v>
      </c>
      <c r="AG52" s="28" t="s">
        <v>82</v>
      </c>
      <c r="AH52" s="28">
        <v>1</v>
      </c>
      <c r="AI52" s="28" t="s">
        <v>248</v>
      </c>
      <c r="AJ52" s="28"/>
      <c r="AK52" s="30"/>
    </row>
    <row r="53" spans="1:37" s="19" customFormat="1" ht="14.25" customHeight="1" x14ac:dyDescent="0.35">
      <c r="A53" s="33">
        <v>51</v>
      </c>
      <c r="B53" s="33" t="s">
        <v>453</v>
      </c>
      <c r="C53" s="29" t="s">
        <v>249</v>
      </c>
      <c r="D53" s="33" t="s">
        <v>5</v>
      </c>
      <c r="E53" s="33">
        <v>37.700000000000003</v>
      </c>
      <c r="F53" s="24" t="s">
        <v>122</v>
      </c>
      <c r="G53" s="33" t="s">
        <v>103</v>
      </c>
      <c r="H53" s="33" t="s">
        <v>250</v>
      </c>
      <c r="I53" s="58">
        <v>45812</v>
      </c>
      <c r="J53" s="49" t="s">
        <v>75</v>
      </c>
      <c r="K53" s="33" t="s">
        <v>76</v>
      </c>
      <c r="L53" s="33" t="s">
        <v>77</v>
      </c>
      <c r="M53" s="31">
        <v>2015</v>
      </c>
      <c r="N53" s="31">
        <v>9.3000000000000007</v>
      </c>
      <c r="O53" s="31">
        <v>7</v>
      </c>
      <c r="P53" s="33" t="s">
        <v>57</v>
      </c>
      <c r="Q53" s="34" t="s">
        <v>94</v>
      </c>
      <c r="R53" s="28" t="s">
        <v>57</v>
      </c>
      <c r="S53" s="28" t="s">
        <v>42</v>
      </c>
      <c r="T53" s="28" t="s">
        <v>42</v>
      </c>
      <c r="U53" s="28" t="s">
        <v>57</v>
      </c>
      <c r="V53" s="28" t="s">
        <v>80</v>
      </c>
      <c r="W53" s="28" t="s">
        <v>57</v>
      </c>
      <c r="X53" s="28" t="s">
        <v>80</v>
      </c>
      <c r="Y53" s="28" t="s">
        <v>81</v>
      </c>
      <c r="Z53" s="28" t="s">
        <v>84</v>
      </c>
      <c r="AA53" s="28" t="s">
        <v>86</v>
      </c>
      <c r="AB53" s="28" t="s">
        <v>84</v>
      </c>
      <c r="AC53" s="28" t="s">
        <v>81</v>
      </c>
      <c r="AD53" s="28" t="s">
        <v>86</v>
      </c>
      <c r="AE53" s="28" t="s">
        <v>82</v>
      </c>
      <c r="AF53" s="28" t="s">
        <v>105</v>
      </c>
      <c r="AG53" s="28" t="s">
        <v>82</v>
      </c>
      <c r="AH53" s="28">
        <v>1.3</v>
      </c>
      <c r="AI53" s="28" t="s">
        <v>251</v>
      </c>
      <c r="AJ53" s="28"/>
      <c r="AK53" s="30">
        <v>3</v>
      </c>
    </row>
    <row r="54" spans="1:37" s="22" customFormat="1" ht="14.25" customHeight="1" x14ac:dyDescent="0.35">
      <c r="A54" s="33">
        <v>52</v>
      </c>
      <c r="B54" s="33" t="s">
        <v>454</v>
      </c>
      <c r="C54" s="29" t="s">
        <v>252</v>
      </c>
      <c r="D54" s="33" t="s">
        <v>89</v>
      </c>
      <c r="E54" s="33">
        <v>96.83</v>
      </c>
      <c r="F54" s="24" t="s">
        <v>48</v>
      </c>
      <c r="G54" s="33" t="s">
        <v>103</v>
      </c>
      <c r="H54" s="33" t="s">
        <v>253</v>
      </c>
      <c r="I54" s="58">
        <v>44313</v>
      </c>
      <c r="J54" s="49" t="s">
        <v>109</v>
      </c>
      <c r="K54" s="33" t="s">
        <v>76</v>
      </c>
      <c r="L54" s="33" t="s">
        <v>98</v>
      </c>
      <c r="M54" s="31">
        <v>2020</v>
      </c>
      <c r="N54" s="31">
        <v>12.8</v>
      </c>
      <c r="O54" s="31">
        <v>8.3000000000000007</v>
      </c>
      <c r="P54" s="33" t="s">
        <v>93</v>
      </c>
      <c r="Q54" s="34" t="s">
        <v>34</v>
      </c>
      <c r="R54" s="28" t="s">
        <v>22</v>
      </c>
      <c r="S54" s="28" t="s">
        <v>80</v>
      </c>
      <c r="T54" s="28" t="s">
        <v>51</v>
      </c>
      <c r="U54" s="28" t="s">
        <v>51</v>
      </c>
      <c r="V54" s="28" t="s">
        <v>57</v>
      </c>
      <c r="W54" s="28" t="s">
        <v>22</v>
      </c>
      <c r="X54" s="28" t="s">
        <v>22</v>
      </c>
      <c r="Y54" s="28" t="s">
        <v>105</v>
      </c>
      <c r="Z54" s="28" t="s">
        <v>99</v>
      </c>
      <c r="AA54" s="28" t="s">
        <v>40</v>
      </c>
      <c r="AB54" s="28" t="s">
        <v>82</v>
      </c>
      <c r="AC54" s="28" t="s">
        <v>81</v>
      </c>
      <c r="AD54" s="28" t="s">
        <v>40</v>
      </c>
      <c r="AE54" s="28" t="s">
        <v>81</v>
      </c>
      <c r="AF54" s="28" t="s">
        <v>105</v>
      </c>
      <c r="AG54" s="28" t="s">
        <v>105</v>
      </c>
      <c r="AH54" s="28">
        <v>2.5</v>
      </c>
      <c r="AI54" s="28" t="s">
        <v>254</v>
      </c>
      <c r="AJ54" s="28"/>
      <c r="AK54" s="30">
        <v>2</v>
      </c>
    </row>
    <row r="55" spans="1:37" ht="14.25" customHeight="1" x14ac:dyDescent="0.35">
      <c r="A55" s="33">
        <v>53</v>
      </c>
      <c r="B55" s="33" t="s">
        <v>455</v>
      </c>
      <c r="C55" s="29" t="s">
        <v>255</v>
      </c>
      <c r="D55" s="33" t="s">
        <v>5</v>
      </c>
      <c r="E55" s="33">
        <v>114.93</v>
      </c>
      <c r="F55" s="24" t="s">
        <v>49</v>
      </c>
      <c r="G55" s="33" t="s">
        <v>103</v>
      </c>
      <c r="H55" s="33" t="s">
        <v>256</v>
      </c>
      <c r="I55" s="58">
        <v>44905</v>
      </c>
      <c r="J55" s="49" t="s">
        <v>16</v>
      </c>
      <c r="K55" s="33" t="s">
        <v>76</v>
      </c>
      <c r="L55" s="33" t="s">
        <v>77</v>
      </c>
      <c r="M55" s="31">
        <v>2020</v>
      </c>
      <c r="N55" s="31">
        <v>13.1</v>
      </c>
      <c r="O55" s="31">
        <v>8</v>
      </c>
      <c r="P55" s="33" t="s">
        <v>93</v>
      </c>
      <c r="Q55" s="34" t="s">
        <v>80</v>
      </c>
      <c r="R55" s="28" t="s">
        <v>57</v>
      </c>
      <c r="S55" s="28" t="s">
        <v>79</v>
      </c>
      <c r="T55" s="28" t="s">
        <v>22</v>
      </c>
      <c r="U55" s="28" t="s">
        <v>51</v>
      </c>
      <c r="V55" s="28" t="s">
        <v>80</v>
      </c>
      <c r="W55" s="28" t="s">
        <v>34</v>
      </c>
      <c r="X55" s="28" t="s">
        <v>51</v>
      </c>
      <c r="Y55" s="28" t="s">
        <v>83</v>
      </c>
      <c r="Z55" s="28" t="s">
        <v>105</v>
      </c>
      <c r="AA55" s="28" t="s">
        <v>86</v>
      </c>
      <c r="AB55" s="28" t="s">
        <v>84</v>
      </c>
      <c r="AC55" s="28" t="s">
        <v>99</v>
      </c>
      <c r="AD55" s="28" t="s">
        <v>81</v>
      </c>
      <c r="AE55" s="28" t="s">
        <v>86</v>
      </c>
      <c r="AF55" s="28" t="s">
        <v>86</v>
      </c>
      <c r="AG55" s="28" t="s">
        <v>81</v>
      </c>
      <c r="AH55" s="28">
        <v>1.9</v>
      </c>
      <c r="AI55" s="28" t="s">
        <v>257</v>
      </c>
      <c r="AJ55" s="28"/>
      <c r="AK55" s="30">
        <v>4</v>
      </c>
    </row>
    <row r="56" spans="1:37" s="19" customFormat="1" ht="14.25" customHeight="1" x14ac:dyDescent="0.35">
      <c r="A56" s="33">
        <v>54</v>
      </c>
      <c r="B56" s="33" t="s">
        <v>456</v>
      </c>
      <c r="C56" s="29" t="s">
        <v>258</v>
      </c>
      <c r="D56" s="33" t="s">
        <v>5</v>
      </c>
      <c r="E56" s="33">
        <v>72.87</v>
      </c>
      <c r="F56" s="24" t="s">
        <v>45</v>
      </c>
      <c r="G56" s="33" t="s">
        <v>13</v>
      </c>
      <c r="H56" s="33" t="s">
        <v>259</v>
      </c>
      <c r="I56" s="58">
        <v>45260</v>
      </c>
      <c r="J56" s="49" t="s">
        <v>75</v>
      </c>
      <c r="K56" s="33" t="s">
        <v>76</v>
      </c>
      <c r="L56" s="33" t="s">
        <v>133</v>
      </c>
      <c r="M56" s="31" t="s">
        <v>78</v>
      </c>
      <c r="N56" s="31">
        <v>12.6</v>
      </c>
      <c r="O56" s="31">
        <v>1.8</v>
      </c>
      <c r="P56" s="33" t="s">
        <v>51</v>
      </c>
      <c r="Q56" s="34" t="s">
        <v>51</v>
      </c>
      <c r="R56" s="28" t="s">
        <v>34</v>
      </c>
      <c r="S56" s="28" t="s">
        <v>42</v>
      </c>
      <c r="T56" s="28" t="s">
        <v>94</v>
      </c>
      <c r="U56" s="28" t="s">
        <v>57</v>
      </c>
      <c r="V56" s="28" t="s">
        <v>42</v>
      </c>
      <c r="W56" s="28" t="s">
        <v>80</v>
      </c>
      <c r="X56" s="28" t="s">
        <v>22</v>
      </c>
      <c r="Y56" s="28" t="s">
        <v>105</v>
      </c>
      <c r="Z56" s="28" t="s">
        <v>83</v>
      </c>
      <c r="AA56" s="28" t="s">
        <v>99</v>
      </c>
      <c r="AB56" s="28" t="s">
        <v>83</v>
      </c>
      <c r="AC56" s="28" t="s">
        <v>82</v>
      </c>
      <c r="AD56" s="28" t="s">
        <v>81</v>
      </c>
      <c r="AE56" s="28" t="s">
        <v>84</v>
      </c>
      <c r="AF56" s="28" t="s">
        <v>99</v>
      </c>
      <c r="AG56" s="28" t="s">
        <v>85</v>
      </c>
      <c r="AH56" s="28">
        <v>1.2</v>
      </c>
      <c r="AI56" s="28" t="s">
        <v>260</v>
      </c>
      <c r="AJ56" s="28">
        <v>0</v>
      </c>
      <c r="AK56" s="30">
        <v>3</v>
      </c>
    </row>
    <row r="57" spans="1:37" x14ac:dyDescent="0.35">
      <c r="A57" s="33">
        <v>55</v>
      </c>
      <c r="B57" s="33" t="s">
        <v>457</v>
      </c>
      <c r="C57" s="29" t="s">
        <v>261</v>
      </c>
      <c r="D57" s="33" t="s">
        <v>5</v>
      </c>
      <c r="E57" s="33">
        <v>78.040000000000006</v>
      </c>
      <c r="F57" s="24" t="s">
        <v>102</v>
      </c>
      <c r="G57" s="33" t="s">
        <v>103</v>
      </c>
      <c r="H57" s="33" t="s">
        <v>262</v>
      </c>
      <c r="I57" s="58">
        <v>44493</v>
      </c>
      <c r="J57" s="49" t="s">
        <v>116</v>
      </c>
      <c r="K57" s="33" t="s">
        <v>76</v>
      </c>
      <c r="L57" s="33" t="s">
        <v>133</v>
      </c>
      <c r="M57" s="31">
        <v>2018</v>
      </c>
      <c r="N57" s="31">
        <v>2.6</v>
      </c>
      <c r="O57" s="31">
        <v>6.8</v>
      </c>
      <c r="P57" s="33" t="s">
        <v>94</v>
      </c>
      <c r="Q57" s="34" t="s">
        <v>57</v>
      </c>
      <c r="R57" s="28" t="s">
        <v>42</v>
      </c>
      <c r="S57" s="28" t="s">
        <v>42</v>
      </c>
      <c r="T57" s="28" t="s">
        <v>22</v>
      </c>
      <c r="U57" s="28" t="s">
        <v>79</v>
      </c>
      <c r="V57" s="28" t="s">
        <v>51</v>
      </c>
      <c r="W57" s="28" t="s">
        <v>79</v>
      </c>
      <c r="X57" s="28" t="s">
        <v>93</v>
      </c>
      <c r="Y57" s="28" t="s">
        <v>86</v>
      </c>
      <c r="Z57" s="28" t="s">
        <v>85</v>
      </c>
      <c r="AA57" s="28" t="s">
        <v>86</v>
      </c>
      <c r="AB57" s="28" t="s">
        <v>40</v>
      </c>
      <c r="AC57" s="28" t="s">
        <v>85</v>
      </c>
      <c r="AD57" s="28" t="s">
        <v>85</v>
      </c>
      <c r="AE57" s="28" t="s">
        <v>81</v>
      </c>
      <c r="AF57" s="28" t="s">
        <v>105</v>
      </c>
      <c r="AG57" s="28" t="s">
        <v>81</v>
      </c>
      <c r="AH57" s="28">
        <v>1.3</v>
      </c>
      <c r="AI57" s="28" t="s">
        <v>263</v>
      </c>
      <c r="AJ57" s="28"/>
      <c r="AK57" s="30">
        <v>3</v>
      </c>
    </row>
    <row r="58" spans="1:37" x14ac:dyDescent="0.35">
      <c r="A58" s="40">
        <v>56</v>
      </c>
      <c r="B58" s="40" t="s">
        <v>458</v>
      </c>
      <c r="C58" s="29" t="s">
        <v>264</v>
      </c>
      <c r="D58" s="40" t="s">
        <v>5</v>
      </c>
      <c r="E58" s="40">
        <v>114.42</v>
      </c>
      <c r="F58" s="24" t="s">
        <v>45</v>
      </c>
      <c r="G58" s="40" t="s">
        <v>154</v>
      </c>
      <c r="H58" s="40" t="s">
        <v>265</v>
      </c>
      <c r="I58" s="58">
        <v>43544</v>
      </c>
      <c r="J58" s="47" t="s">
        <v>75</v>
      </c>
      <c r="K58" s="33" t="s">
        <v>76</v>
      </c>
      <c r="L58" s="40" t="s">
        <v>98</v>
      </c>
      <c r="M58" s="39">
        <v>2018</v>
      </c>
      <c r="N58" s="39">
        <v>5.6</v>
      </c>
      <c r="O58" s="39">
        <v>5.6</v>
      </c>
      <c r="P58" s="40" t="s">
        <v>57</v>
      </c>
      <c r="Q58" s="41" t="s">
        <v>94</v>
      </c>
      <c r="R58" s="36" t="s">
        <v>22</v>
      </c>
      <c r="S58" s="28" t="s">
        <v>34</v>
      </c>
      <c r="T58" s="36" t="s">
        <v>93</v>
      </c>
      <c r="U58" s="36" t="s">
        <v>42</v>
      </c>
      <c r="V58" s="36" t="s">
        <v>22</v>
      </c>
      <c r="W58" s="36" t="s">
        <v>51</v>
      </c>
      <c r="X58" s="36" t="s">
        <v>57</v>
      </c>
      <c r="Y58" s="36" t="s">
        <v>82</v>
      </c>
      <c r="Z58" s="36" t="s">
        <v>83</v>
      </c>
      <c r="AA58" s="36" t="s">
        <v>85</v>
      </c>
      <c r="AB58" s="36" t="s">
        <v>86</v>
      </c>
      <c r="AC58" s="36" t="s">
        <v>84</v>
      </c>
      <c r="AD58" s="36" t="s">
        <v>82</v>
      </c>
      <c r="AE58" s="36" t="s">
        <v>82</v>
      </c>
      <c r="AF58" s="36" t="s">
        <v>84</v>
      </c>
      <c r="AG58" s="36" t="s">
        <v>82</v>
      </c>
      <c r="AH58" s="36">
        <v>0.4</v>
      </c>
      <c r="AI58" s="36" t="s">
        <v>266</v>
      </c>
      <c r="AJ58" s="42"/>
      <c r="AK58" s="43"/>
    </row>
    <row r="59" spans="1:37" x14ac:dyDescent="0.35">
      <c r="A59" s="40">
        <v>57</v>
      </c>
      <c r="B59" s="40" t="s">
        <v>459</v>
      </c>
      <c r="C59" s="29" t="s">
        <v>267</v>
      </c>
      <c r="D59" s="40" t="s">
        <v>5</v>
      </c>
      <c r="E59" s="48">
        <v>53.62</v>
      </c>
      <c r="F59" s="24" t="s">
        <v>45</v>
      </c>
      <c r="G59" s="40" t="s">
        <v>103</v>
      </c>
      <c r="H59" s="40" t="s">
        <v>268</v>
      </c>
      <c r="I59" s="58">
        <v>43188</v>
      </c>
      <c r="J59" s="47" t="s">
        <v>109</v>
      </c>
      <c r="K59" s="48" t="s">
        <v>92</v>
      </c>
      <c r="L59" s="40" t="s">
        <v>133</v>
      </c>
      <c r="M59" s="45">
        <v>2020</v>
      </c>
      <c r="N59" s="39">
        <v>6.1</v>
      </c>
      <c r="O59" s="45">
        <v>9.3000000000000007</v>
      </c>
      <c r="P59" s="40" t="s">
        <v>51</v>
      </c>
      <c r="Q59" s="40" t="s">
        <v>22</v>
      </c>
      <c r="R59" s="36" t="s">
        <v>93</v>
      </c>
      <c r="S59" s="28" t="s">
        <v>34</v>
      </c>
      <c r="T59" s="28" t="s">
        <v>57</v>
      </c>
      <c r="U59" s="28" t="s">
        <v>79</v>
      </c>
      <c r="V59" s="38" t="s">
        <v>93</v>
      </c>
      <c r="W59" s="38" t="s">
        <v>22</v>
      </c>
      <c r="X59" s="38" t="s">
        <v>34</v>
      </c>
      <c r="Y59" s="38" t="s">
        <v>85</v>
      </c>
      <c r="Z59" s="38" t="s">
        <v>81</v>
      </c>
      <c r="AA59" s="38" t="s">
        <v>105</v>
      </c>
      <c r="AB59" s="38" t="s">
        <v>99</v>
      </c>
      <c r="AC59" s="38" t="s">
        <v>40</v>
      </c>
      <c r="AD59" s="38" t="s">
        <v>86</v>
      </c>
      <c r="AE59" s="38" t="s">
        <v>83</v>
      </c>
      <c r="AF59" s="38" t="s">
        <v>81</v>
      </c>
      <c r="AG59" s="38" t="s">
        <v>99</v>
      </c>
      <c r="AH59" s="38">
        <v>3.9</v>
      </c>
      <c r="AI59" s="38" t="s">
        <v>269</v>
      </c>
      <c r="AJ59" s="44"/>
      <c r="AK59" s="46">
        <v>3</v>
      </c>
    </row>
    <row r="60" spans="1:37" x14ac:dyDescent="0.35">
      <c r="A60" s="33">
        <v>58</v>
      </c>
      <c r="B60" s="33" t="s">
        <v>460</v>
      </c>
      <c r="C60" s="29" t="s">
        <v>270</v>
      </c>
      <c r="D60" s="33" t="s">
        <v>73</v>
      </c>
      <c r="E60" s="33">
        <v>32.020000000000003</v>
      </c>
      <c r="F60" s="24" t="s">
        <v>102</v>
      </c>
      <c r="G60" s="33" t="s">
        <v>103</v>
      </c>
      <c r="H60" s="33" t="s">
        <v>271</v>
      </c>
      <c r="I60" s="58">
        <v>43497</v>
      </c>
      <c r="J60" s="49" t="s">
        <v>109</v>
      </c>
      <c r="K60" s="33" t="s">
        <v>92</v>
      </c>
      <c r="L60" s="33" t="s">
        <v>98</v>
      </c>
      <c r="M60" s="31">
        <v>2020</v>
      </c>
      <c r="N60" s="31">
        <v>7.4</v>
      </c>
      <c r="O60" s="31">
        <v>0.4</v>
      </c>
      <c r="P60" s="33" t="s">
        <v>93</v>
      </c>
      <c r="Q60" s="34" t="s">
        <v>93</v>
      </c>
      <c r="R60" s="28" t="s">
        <v>93</v>
      </c>
      <c r="S60" s="28" t="s">
        <v>51</v>
      </c>
      <c r="T60" s="28" t="s">
        <v>79</v>
      </c>
      <c r="U60" s="28" t="s">
        <v>57</v>
      </c>
      <c r="V60" s="28" t="s">
        <v>22</v>
      </c>
      <c r="W60" s="28" t="s">
        <v>94</v>
      </c>
      <c r="X60" s="28" t="s">
        <v>80</v>
      </c>
      <c r="Y60" s="28" t="s">
        <v>40</v>
      </c>
      <c r="Z60" s="28" t="s">
        <v>86</v>
      </c>
      <c r="AA60" s="28" t="s">
        <v>85</v>
      </c>
      <c r="AB60" s="28" t="s">
        <v>85</v>
      </c>
      <c r="AC60" s="28" t="s">
        <v>81</v>
      </c>
      <c r="AD60" s="28" t="s">
        <v>40</v>
      </c>
      <c r="AE60" s="28" t="s">
        <v>83</v>
      </c>
      <c r="AF60" s="28" t="s">
        <v>105</v>
      </c>
      <c r="AG60" s="28" t="s">
        <v>105</v>
      </c>
      <c r="AH60" s="28">
        <v>1.2</v>
      </c>
      <c r="AI60" s="28" t="s">
        <v>272</v>
      </c>
      <c r="AJ60" s="28"/>
      <c r="AK60" s="30"/>
    </row>
    <row r="61" spans="1:37" x14ac:dyDescent="0.35">
      <c r="A61" s="40">
        <v>59</v>
      </c>
      <c r="B61" s="40" t="s">
        <v>461</v>
      </c>
      <c r="C61" s="29" t="s">
        <v>273</v>
      </c>
      <c r="D61" s="40" t="s">
        <v>5</v>
      </c>
      <c r="E61" s="40">
        <v>45.28</v>
      </c>
      <c r="F61" s="24" t="s">
        <v>48</v>
      </c>
      <c r="G61" s="40" t="s">
        <v>13</v>
      </c>
      <c r="H61" s="40" t="s">
        <v>274</v>
      </c>
      <c r="I61" s="58">
        <v>45634</v>
      </c>
      <c r="J61" s="47" t="s">
        <v>16</v>
      </c>
      <c r="K61" s="33" t="s">
        <v>76</v>
      </c>
      <c r="L61" s="40" t="s">
        <v>77</v>
      </c>
      <c r="M61" s="39">
        <v>2018</v>
      </c>
      <c r="N61" s="39">
        <v>7</v>
      </c>
      <c r="O61" s="39">
        <v>6.2</v>
      </c>
      <c r="P61" s="40" t="s">
        <v>94</v>
      </c>
      <c r="Q61" s="41" t="s">
        <v>57</v>
      </c>
      <c r="R61" s="36" t="s">
        <v>80</v>
      </c>
      <c r="S61" s="28" t="s">
        <v>94</v>
      </c>
      <c r="T61" s="36" t="s">
        <v>42</v>
      </c>
      <c r="U61" s="36" t="s">
        <v>93</v>
      </c>
      <c r="V61" s="36" t="s">
        <v>42</v>
      </c>
      <c r="W61" s="36" t="s">
        <v>22</v>
      </c>
      <c r="X61" s="36" t="s">
        <v>93</v>
      </c>
      <c r="Y61" s="36" t="s">
        <v>99</v>
      </c>
      <c r="Z61" s="36" t="s">
        <v>81</v>
      </c>
      <c r="AA61" s="36" t="s">
        <v>84</v>
      </c>
      <c r="AB61" s="36" t="s">
        <v>105</v>
      </c>
      <c r="AC61" s="36" t="s">
        <v>86</v>
      </c>
      <c r="AD61" s="36" t="s">
        <v>86</v>
      </c>
      <c r="AE61" s="36" t="s">
        <v>85</v>
      </c>
      <c r="AF61" s="36" t="s">
        <v>83</v>
      </c>
      <c r="AG61" s="36" t="s">
        <v>86</v>
      </c>
      <c r="AH61" s="36">
        <v>3.2</v>
      </c>
      <c r="AI61" s="36" t="s">
        <v>275</v>
      </c>
      <c r="AJ61" s="42"/>
      <c r="AK61" s="43">
        <v>3</v>
      </c>
    </row>
    <row r="62" spans="1:37" x14ac:dyDescent="0.35">
      <c r="A62" s="33">
        <v>60</v>
      </c>
      <c r="B62" s="33" t="s">
        <v>462</v>
      </c>
      <c r="C62" s="29" t="s">
        <v>276</v>
      </c>
      <c r="D62" s="40" t="s">
        <v>19</v>
      </c>
      <c r="E62" s="33">
        <v>96.86</v>
      </c>
      <c r="F62" s="24" t="s">
        <v>122</v>
      </c>
      <c r="G62" s="33" t="s">
        <v>90</v>
      </c>
      <c r="H62" s="33" t="s">
        <v>277</v>
      </c>
      <c r="I62" s="58">
        <v>45218</v>
      </c>
      <c r="J62" s="49" t="s">
        <v>75</v>
      </c>
      <c r="K62" s="33" t="s">
        <v>76</v>
      </c>
      <c r="L62" s="33" t="s">
        <v>77</v>
      </c>
      <c r="M62" s="31">
        <v>2015</v>
      </c>
      <c r="N62" s="31">
        <v>4.0999999999999996</v>
      </c>
      <c r="O62" s="31">
        <v>4.8</v>
      </c>
      <c r="P62" s="33" t="s">
        <v>94</v>
      </c>
      <c r="Q62" s="34" t="s">
        <v>93</v>
      </c>
      <c r="R62" s="36" t="s">
        <v>51</v>
      </c>
      <c r="S62" s="28" t="s">
        <v>57</v>
      </c>
      <c r="T62" s="28" t="s">
        <v>94</v>
      </c>
      <c r="U62" s="28" t="s">
        <v>22</v>
      </c>
      <c r="V62" s="28" t="s">
        <v>34</v>
      </c>
      <c r="W62" s="28" t="s">
        <v>22</v>
      </c>
      <c r="X62" s="28" t="s">
        <v>93</v>
      </c>
      <c r="Y62" s="28" t="s">
        <v>99</v>
      </c>
      <c r="Z62" s="28" t="s">
        <v>82</v>
      </c>
      <c r="AA62" s="28" t="s">
        <v>40</v>
      </c>
      <c r="AB62" s="28" t="s">
        <v>83</v>
      </c>
      <c r="AC62" s="28" t="s">
        <v>99</v>
      </c>
      <c r="AD62" s="28" t="s">
        <v>85</v>
      </c>
      <c r="AE62" s="28" t="s">
        <v>81</v>
      </c>
      <c r="AF62" s="28" t="s">
        <v>82</v>
      </c>
      <c r="AG62" s="28" t="s">
        <v>99</v>
      </c>
      <c r="AH62" s="28">
        <v>3.1</v>
      </c>
      <c r="AI62" s="28" t="s">
        <v>278</v>
      </c>
      <c r="AJ62" s="28"/>
      <c r="AK62" s="30">
        <v>6</v>
      </c>
    </row>
    <row r="63" spans="1:37" x14ac:dyDescent="0.35">
      <c r="A63" s="33">
        <v>61</v>
      </c>
      <c r="B63" s="47" t="s">
        <v>463</v>
      </c>
      <c r="C63" s="29" t="s">
        <v>279</v>
      </c>
      <c r="D63" s="33" t="s">
        <v>19</v>
      </c>
      <c r="E63" s="47">
        <v>89.15</v>
      </c>
      <c r="F63" s="24" t="s">
        <v>49</v>
      </c>
      <c r="G63" s="47" t="s">
        <v>90</v>
      </c>
      <c r="H63" s="47" t="s">
        <v>280</v>
      </c>
      <c r="I63" s="58">
        <v>45109</v>
      </c>
      <c r="J63" s="47" t="s">
        <v>116</v>
      </c>
      <c r="K63" s="47" t="s">
        <v>76</v>
      </c>
      <c r="L63" s="40" t="s">
        <v>77</v>
      </c>
      <c r="M63" s="37">
        <v>2020</v>
      </c>
      <c r="N63" s="31">
        <v>2.8</v>
      </c>
      <c r="O63" s="37">
        <v>6.9</v>
      </c>
      <c r="P63" s="33" t="s">
        <v>22</v>
      </c>
      <c r="Q63" s="34" t="s">
        <v>94</v>
      </c>
      <c r="R63" s="36" t="s">
        <v>94</v>
      </c>
      <c r="S63" s="28" t="s">
        <v>93</v>
      </c>
      <c r="T63" s="37" t="s">
        <v>80</v>
      </c>
      <c r="U63" s="37" t="s">
        <v>80</v>
      </c>
      <c r="V63" s="37" t="s">
        <v>94</v>
      </c>
      <c r="W63" s="37" t="s">
        <v>57</v>
      </c>
      <c r="X63" s="37" t="s">
        <v>57</v>
      </c>
      <c r="Y63" s="37" t="s">
        <v>105</v>
      </c>
      <c r="Z63" s="37" t="s">
        <v>84</v>
      </c>
      <c r="AA63" s="37" t="s">
        <v>105</v>
      </c>
      <c r="AB63" s="37" t="s">
        <v>85</v>
      </c>
      <c r="AC63" s="37" t="s">
        <v>85</v>
      </c>
      <c r="AD63" s="37" t="s">
        <v>83</v>
      </c>
      <c r="AE63" s="37" t="s">
        <v>86</v>
      </c>
      <c r="AF63" s="37" t="s">
        <v>99</v>
      </c>
      <c r="AG63" s="37" t="s">
        <v>83</v>
      </c>
      <c r="AH63" s="37">
        <v>2.2000000000000002</v>
      </c>
      <c r="AI63" s="37" t="s">
        <v>281</v>
      </c>
      <c r="AJ63" s="44"/>
      <c r="AK63" s="46">
        <v>7</v>
      </c>
    </row>
    <row r="64" spans="1:37" x14ac:dyDescent="0.35">
      <c r="A64" s="33">
        <v>62</v>
      </c>
      <c r="B64" s="33" t="s">
        <v>464</v>
      </c>
      <c r="C64" s="29" t="s">
        <v>282</v>
      </c>
      <c r="D64" s="33" t="s">
        <v>19</v>
      </c>
      <c r="E64" s="33">
        <v>61.72</v>
      </c>
      <c r="F64" s="24" t="s">
        <v>49</v>
      </c>
      <c r="G64" s="33" t="s">
        <v>90</v>
      </c>
      <c r="H64" s="33" t="s">
        <v>283</v>
      </c>
      <c r="I64" s="58">
        <v>44709</v>
      </c>
      <c r="J64" s="49" t="s">
        <v>116</v>
      </c>
      <c r="K64" s="33" t="s">
        <v>76</v>
      </c>
      <c r="L64" s="33" t="s">
        <v>77</v>
      </c>
      <c r="M64" s="32" t="s">
        <v>78</v>
      </c>
      <c r="N64" s="31">
        <v>4.2</v>
      </c>
      <c r="O64" s="39">
        <v>6.4</v>
      </c>
      <c r="P64" s="33" t="s">
        <v>42</v>
      </c>
      <c r="Q64" s="33" t="s">
        <v>93</v>
      </c>
      <c r="R64" s="28" t="s">
        <v>51</v>
      </c>
      <c r="S64" s="28" t="s">
        <v>79</v>
      </c>
      <c r="T64" s="28" t="s">
        <v>80</v>
      </c>
      <c r="U64" s="28" t="s">
        <v>22</v>
      </c>
      <c r="V64" s="28" t="s">
        <v>42</v>
      </c>
      <c r="W64" s="28" t="s">
        <v>80</v>
      </c>
      <c r="X64" s="28" t="s">
        <v>80</v>
      </c>
      <c r="Y64" s="28" t="s">
        <v>99</v>
      </c>
      <c r="Z64" s="28" t="s">
        <v>99</v>
      </c>
      <c r="AA64" s="28" t="s">
        <v>105</v>
      </c>
      <c r="AB64" s="28" t="s">
        <v>84</v>
      </c>
      <c r="AC64" s="36" t="s">
        <v>85</v>
      </c>
      <c r="AD64" s="36" t="s">
        <v>85</v>
      </c>
      <c r="AE64" s="28" t="s">
        <v>82</v>
      </c>
      <c r="AF64" s="28" t="s">
        <v>83</v>
      </c>
      <c r="AG64" s="28" t="s">
        <v>86</v>
      </c>
      <c r="AH64" s="28">
        <v>2.2000000000000002</v>
      </c>
      <c r="AI64" s="28" t="s">
        <v>284</v>
      </c>
      <c r="AJ64" s="28">
        <v>1</v>
      </c>
      <c r="AK64" s="28">
        <v>1</v>
      </c>
    </row>
    <row r="65" spans="1:37" x14ac:dyDescent="0.35">
      <c r="A65" s="33">
        <v>63</v>
      </c>
      <c r="B65" s="33" t="s">
        <v>465</v>
      </c>
      <c r="C65" s="29" t="s">
        <v>285</v>
      </c>
      <c r="D65" s="33" t="s">
        <v>73</v>
      </c>
      <c r="E65" s="33">
        <v>84.54</v>
      </c>
      <c r="F65" s="24" t="s">
        <v>122</v>
      </c>
      <c r="G65" s="33" t="s">
        <v>13</v>
      </c>
      <c r="H65" s="33" t="s">
        <v>286</v>
      </c>
      <c r="I65" s="58">
        <v>43985</v>
      </c>
      <c r="J65" s="49" t="s">
        <v>75</v>
      </c>
      <c r="K65" s="33" t="s">
        <v>92</v>
      </c>
      <c r="L65" s="33" t="s">
        <v>133</v>
      </c>
      <c r="M65" s="32" t="s">
        <v>78</v>
      </c>
      <c r="N65" s="32">
        <v>2.6</v>
      </c>
      <c r="O65" s="32">
        <v>4</v>
      </c>
      <c r="P65" s="33" t="s">
        <v>94</v>
      </c>
      <c r="Q65" s="33" t="s">
        <v>22</v>
      </c>
      <c r="R65" s="28" t="s">
        <v>34</v>
      </c>
      <c r="S65" s="28" t="s">
        <v>93</v>
      </c>
      <c r="T65" s="28" t="s">
        <v>94</v>
      </c>
      <c r="U65" s="28" t="s">
        <v>94</v>
      </c>
      <c r="V65" s="28" t="s">
        <v>51</v>
      </c>
      <c r="W65" s="28" t="s">
        <v>80</v>
      </c>
      <c r="X65" s="28" t="s">
        <v>79</v>
      </c>
      <c r="Y65" s="28" t="s">
        <v>86</v>
      </c>
      <c r="Z65" s="28" t="s">
        <v>84</v>
      </c>
      <c r="AA65" s="28" t="s">
        <v>105</v>
      </c>
      <c r="AB65" s="28" t="s">
        <v>83</v>
      </c>
      <c r="AC65" s="28" t="s">
        <v>83</v>
      </c>
      <c r="AD65" s="28" t="s">
        <v>83</v>
      </c>
      <c r="AE65" s="28" t="s">
        <v>105</v>
      </c>
      <c r="AF65" s="28" t="s">
        <v>99</v>
      </c>
      <c r="AG65" s="28" t="s">
        <v>81</v>
      </c>
      <c r="AH65" s="28">
        <v>2.2000000000000002</v>
      </c>
      <c r="AI65" s="28" t="s">
        <v>287</v>
      </c>
      <c r="AJ65" s="28"/>
      <c r="AK65" s="28"/>
    </row>
    <row r="66" spans="1:37" x14ac:dyDescent="0.35">
      <c r="A66" s="33">
        <v>64</v>
      </c>
      <c r="B66" s="33" t="s">
        <v>466</v>
      </c>
      <c r="C66" s="29" t="s">
        <v>288</v>
      </c>
      <c r="D66" s="33" t="s">
        <v>73</v>
      </c>
      <c r="E66" s="33">
        <v>34.04</v>
      </c>
      <c r="F66" s="24" t="s">
        <v>45</v>
      </c>
      <c r="G66" s="33" t="s">
        <v>103</v>
      </c>
      <c r="H66" s="33" t="s">
        <v>289</v>
      </c>
      <c r="I66" s="58">
        <v>45779</v>
      </c>
      <c r="J66" s="49" t="s">
        <v>75</v>
      </c>
      <c r="K66" s="33" t="s">
        <v>92</v>
      </c>
      <c r="L66" s="33" t="s">
        <v>133</v>
      </c>
      <c r="M66" s="31">
        <v>2017</v>
      </c>
      <c r="N66" s="31">
        <v>4.2</v>
      </c>
      <c r="O66" s="31">
        <v>6</v>
      </c>
      <c r="P66" s="33" t="s">
        <v>22</v>
      </c>
      <c r="Q66" s="34" t="s">
        <v>79</v>
      </c>
      <c r="R66" s="28" t="s">
        <v>22</v>
      </c>
      <c r="S66" s="28" t="s">
        <v>79</v>
      </c>
      <c r="T66" s="28" t="s">
        <v>79</v>
      </c>
      <c r="U66" s="28" t="s">
        <v>80</v>
      </c>
      <c r="V66" s="28" t="s">
        <v>51</v>
      </c>
      <c r="W66" s="28" t="s">
        <v>93</v>
      </c>
      <c r="X66" s="28" t="s">
        <v>22</v>
      </c>
      <c r="Y66" s="28" t="s">
        <v>99</v>
      </c>
      <c r="Z66" s="28" t="s">
        <v>81</v>
      </c>
      <c r="AA66" s="28" t="s">
        <v>99</v>
      </c>
      <c r="AB66" s="28" t="s">
        <v>85</v>
      </c>
      <c r="AC66" s="28" t="s">
        <v>83</v>
      </c>
      <c r="AD66" s="28" t="s">
        <v>84</v>
      </c>
      <c r="AE66" s="28" t="s">
        <v>86</v>
      </c>
      <c r="AF66" s="28" t="s">
        <v>86</v>
      </c>
      <c r="AG66" s="28" t="s">
        <v>85</v>
      </c>
      <c r="AH66" s="28">
        <v>2.8</v>
      </c>
      <c r="AI66" s="28" t="s">
        <v>290</v>
      </c>
      <c r="AJ66" s="28"/>
      <c r="AK66" s="30">
        <v>6</v>
      </c>
    </row>
    <row r="67" spans="1:37" ht="14" x14ac:dyDescent="0.3">
      <c r="A67" s="33">
        <v>65</v>
      </c>
      <c r="B67" s="33" t="s">
        <v>467</v>
      </c>
      <c r="C67" s="52" t="s">
        <v>291</v>
      </c>
      <c r="D67" s="33" t="s">
        <v>5</v>
      </c>
      <c r="E67" s="33">
        <v>31.59</v>
      </c>
      <c r="F67" s="33" t="s">
        <v>102</v>
      </c>
      <c r="G67" s="33" t="s">
        <v>154</v>
      </c>
      <c r="H67" s="33" t="s">
        <v>292</v>
      </c>
      <c r="I67" s="59">
        <v>42696</v>
      </c>
      <c r="J67" s="49" t="s">
        <v>116</v>
      </c>
      <c r="K67" s="53" t="s">
        <v>76</v>
      </c>
      <c r="L67" s="33" t="s">
        <v>98</v>
      </c>
      <c r="M67" s="32" t="s">
        <v>78</v>
      </c>
      <c r="N67" s="32">
        <v>2.5</v>
      </c>
      <c r="O67" s="32">
        <v>8</v>
      </c>
      <c r="P67" s="33" t="s">
        <v>51</v>
      </c>
      <c r="Q67" s="34" t="s">
        <v>22</v>
      </c>
      <c r="R67" s="28" t="s">
        <v>79</v>
      </c>
      <c r="S67" s="28" t="s">
        <v>80</v>
      </c>
      <c r="T67" s="28" t="s">
        <v>22</v>
      </c>
      <c r="U67" s="28" t="s">
        <v>79</v>
      </c>
      <c r="V67" s="28" t="s">
        <v>34</v>
      </c>
      <c r="W67" s="28" t="s">
        <v>22</v>
      </c>
      <c r="X67" s="28" t="s">
        <v>51</v>
      </c>
      <c r="Y67" s="28" t="s">
        <v>82</v>
      </c>
      <c r="Z67" s="28" t="s">
        <v>82</v>
      </c>
      <c r="AA67" s="28" t="s">
        <v>82</v>
      </c>
      <c r="AB67" s="28" t="s">
        <v>81</v>
      </c>
      <c r="AC67" s="28" t="s">
        <v>40</v>
      </c>
      <c r="AD67" s="28" t="s">
        <v>84</v>
      </c>
      <c r="AE67" s="28" t="s">
        <v>85</v>
      </c>
      <c r="AF67" s="28" t="s">
        <v>84</v>
      </c>
      <c r="AG67" s="28" t="s">
        <v>85</v>
      </c>
      <c r="AH67" s="28">
        <v>2.2000000000000002</v>
      </c>
      <c r="AI67" s="28" t="s">
        <v>293</v>
      </c>
      <c r="AJ67" s="28"/>
      <c r="AK67" s="30"/>
    </row>
    <row r="68" spans="1:37" ht="14" x14ac:dyDescent="0.3">
      <c r="A68" s="33">
        <v>66</v>
      </c>
      <c r="B68" s="33" t="s">
        <v>468</v>
      </c>
      <c r="C68" s="52" t="s">
        <v>294</v>
      </c>
      <c r="D68" s="33" t="s">
        <v>5</v>
      </c>
      <c r="E68" s="33">
        <v>103.4</v>
      </c>
      <c r="F68" s="33" t="s">
        <v>45</v>
      </c>
      <c r="G68" s="33" t="s">
        <v>103</v>
      </c>
      <c r="H68" s="33" t="s">
        <v>295</v>
      </c>
      <c r="I68" s="59">
        <v>45738</v>
      </c>
      <c r="J68" s="49" t="s">
        <v>75</v>
      </c>
      <c r="K68" s="53" t="s">
        <v>92</v>
      </c>
      <c r="L68" s="33" t="s">
        <v>133</v>
      </c>
      <c r="M68" s="32">
        <v>2020</v>
      </c>
      <c r="N68" s="32">
        <v>11.5</v>
      </c>
      <c r="O68" s="32">
        <v>4.8</v>
      </c>
      <c r="P68" s="33" t="s">
        <v>34</v>
      </c>
      <c r="Q68" s="34" t="s">
        <v>79</v>
      </c>
      <c r="R68" s="28" t="s">
        <v>93</v>
      </c>
      <c r="S68" s="28" t="s">
        <v>80</v>
      </c>
      <c r="T68" s="28" t="s">
        <v>80</v>
      </c>
      <c r="U68" s="28" t="s">
        <v>51</v>
      </c>
      <c r="V68" s="28" t="s">
        <v>57</v>
      </c>
      <c r="W68" s="28" t="s">
        <v>94</v>
      </c>
      <c r="X68" s="28" t="s">
        <v>80</v>
      </c>
      <c r="Y68" s="28" t="s">
        <v>83</v>
      </c>
      <c r="Z68" s="28" t="s">
        <v>85</v>
      </c>
      <c r="AA68" s="28" t="s">
        <v>40</v>
      </c>
      <c r="AB68" s="28" t="s">
        <v>84</v>
      </c>
      <c r="AC68" s="28" t="s">
        <v>99</v>
      </c>
      <c r="AD68" s="28" t="s">
        <v>85</v>
      </c>
      <c r="AE68" s="28" t="s">
        <v>86</v>
      </c>
      <c r="AF68" s="28" t="s">
        <v>86</v>
      </c>
      <c r="AG68" s="28" t="s">
        <v>86</v>
      </c>
      <c r="AH68" s="28">
        <v>0.4</v>
      </c>
      <c r="AI68" s="28" t="s">
        <v>95</v>
      </c>
      <c r="AJ68" s="28"/>
      <c r="AK68" s="30"/>
    </row>
    <row r="69" spans="1:37" ht="14" x14ac:dyDescent="0.3">
      <c r="A69" s="33">
        <v>67</v>
      </c>
      <c r="B69" s="33" t="s">
        <v>469</v>
      </c>
      <c r="C69" s="52" t="s">
        <v>296</v>
      </c>
      <c r="D69" s="33" t="s">
        <v>19</v>
      </c>
      <c r="E69" s="33">
        <v>54.93</v>
      </c>
      <c r="F69" s="33" t="s">
        <v>102</v>
      </c>
      <c r="G69" s="33" t="s">
        <v>103</v>
      </c>
      <c r="H69" s="33" t="s">
        <v>297</v>
      </c>
      <c r="I69" s="59">
        <v>44029</v>
      </c>
      <c r="J69" s="49" t="s">
        <v>109</v>
      </c>
      <c r="K69" s="53" t="s">
        <v>92</v>
      </c>
      <c r="L69" s="33" t="s">
        <v>77</v>
      </c>
      <c r="M69" s="32">
        <v>2017</v>
      </c>
      <c r="N69" s="32">
        <v>9.9</v>
      </c>
      <c r="O69" s="32">
        <v>2</v>
      </c>
      <c r="P69" s="33" t="s">
        <v>93</v>
      </c>
      <c r="Q69" s="34" t="s">
        <v>22</v>
      </c>
      <c r="R69" s="28" t="s">
        <v>42</v>
      </c>
      <c r="S69" s="28" t="s">
        <v>80</v>
      </c>
      <c r="T69" s="28" t="s">
        <v>42</v>
      </c>
      <c r="U69" s="28" t="s">
        <v>79</v>
      </c>
      <c r="V69" s="28" t="s">
        <v>22</v>
      </c>
      <c r="W69" s="28" t="s">
        <v>42</v>
      </c>
      <c r="X69" s="28" t="s">
        <v>51</v>
      </c>
      <c r="Y69" s="28" t="s">
        <v>105</v>
      </c>
      <c r="Z69" s="28" t="s">
        <v>85</v>
      </c>
      <c r="AA69" s="28" t="s">
        <v>85</v>
      </c>
      <c r="AB69" s="28" t="s">
        <v>85</v>
      </c>
      <c r="AC69" s="28" t="s">
        <v>99</v>
      </c>
      <c r="AD69" s="28" t="s">
        <v>85</v>
      </c>
      <c r="AE69" s="28" t="s">
        <v>86</v>
      </c>
      <c r="AF69" s="28" t="s">
        <v>84</v>
      </c>
      <c r="AG69" s="28" t="s">
        <v>81</v>
      </c>
      <c r="AH69" s="28">
        <v>1.5</v>
      </c>
      <c r="AI69" s="28" t="s">
        <v>298</v>
      </c>
      <c r="AJ69" s="28"/>
      <c r="AK69" s="30"/>
    </row>
    <row r="70" spans="1:37" ht="14" x14ac:dyDescent="0.3">
      <c r="A70" s="33">
        <v>68</v>
      </c>
      <c r="B70" s="33" t="s">
        <v>470</v>
      </c>
      <c r="C70" s="52" t="s">
        <v>299</v>
      </c>
      <c r="D70" s="33" t="s">
        <v>73</v>
      </c>
      <c r="E70" s="33">
        <v>118.54</v>
      </c>
      <c r="F70" s="33" t="s">
        <v>49</v>
      </c>
      <c r="G70" s="33" t="s">
        <v>154</v>
      </c>
      <c r="H70" s="33" t="s">
        <v>300</v>
      </c>
      <c r="I70" s="59">
        <v>44898</v>
      </c>
      <c r="J70" s="49" t="s">
        <v>16</v>
      </c>
      <c r="K70" s="53" t="s">
        <v>92</v>
      </c>
      <c r="L70" s="33" t="s">
        <v>77</v>
      </c>
      <c r="M70" s="32" t="s">
        <v>78</v>
      </c>
      <c r="N70" s="32">
        <v>5.9</v>
      </c>
      <c r="O70" s="32">
        <v>3.6</v>
      </c>
      <c r="P70" s="33" t="s">
        <v>22</v>
      </c>
      <c r="Q70" s="34" t="s">
        <v>94</v>
      </c>
      <c r="R70" s="28" t="s">
        <v>51</v>
      </c>
      <c r="S70" s="28" t="s">
        <v>51</v>
      </c>
      <c r="T70" s="28" t="s">
        <v>94</v>
      </c>
      <c r="U70" s="28" t="s">
        <v>94</v>
      </c>
      <c r="V70" s="28" t="s">
        <v>42</v>
      </c>
      <c r="W70" s="28" t="s">
        <v>94</v>
      </c>
      <c r="X70" s="28" t="s">
        <v>57</v>
      </c>
      <c r="Y70" s="28" t="s">
        <v>81</v>
      </c>
      <c r="Z70" s="28" t="s">
        <v>105</v>
      </c>
      <c r="AA70" s="28" t="s">
        <v>82</v>
      </c>
      <c r="AB70" s="28" t="s">
        <v>82</v>
      </c>
      <c r="AC70" s="28" t="s">
        <v>99</v>
      </c>
      <c r="AD70" s="28" t="s">
        <v>81</v>
      </c>
      <c r="AE70" s="28" t="s">
        <v>85</v>
      </c>
      <c r="AF70" s="28" t="s">
        <v>83</v>
      </c>
      <c r="AG70" s="28" t="s">
        <v>82</v>
      </c>
      <c r="AH70" s="28">
        <v>1.1000000000000001</v>
      </c>
      <c r="AI70" s="28" t="s">
        <v>301</v>
      </c>
      <c r="AJ70" s="28"/>
      <c r="AK70" s="30"/>
    </row>
    <row r="71" spans="1:37" ht="14" x14ac:dyDescent="0.3">
      <c r="A71" s="33">
        <v>69</v>
      </c>
      <c r="B71" s="33" t="s">
        <v>471</v>
      </c>
      <c r="C71" s="52" t="s">
        <v>302</v>
      </c>
      <c r="D71" s="33" t="s">
        <v>5</v>
      </c>
      <c r="E71" s="33">
        <v>84.6</v>
      </c>
      <c r="F71" s="33" t="s">
        <v>122</v>
      </c>
      <c r="G71" s="33" t="s">
        <v>154</v>
      </c>
      <c r="H71" s="33" t="s">
        <v>303</v>
      </c>
      <c r="I71" s="59">
        <v>44263</v>
      </c>
      <c r="J71" s="49" t="s">
        <v>109</v>
      </c>
      <c r="K71" s="53" t="s">
        <v>92</v>
      </c>
      <c r="L71" s="33" t="s">
        <v>133</v>
      </c>
      <c r="M71" s="32">
        <v>2018</v>
      </c>
      <c r="N71" s="32">
        <v>2.9</v>
      </c>
      <c r="O71" s="32">
        <v>9.5</v>
      </c>
      <c r="P71" s="33" t="s">
        <v>80</v>
      </c>
      <c r="Q71" s="34" t="s">
        <v>22</v>
      </c>
      <c r="R71" s="28" t="s">
        <v>51</v>
      </c>
      <c r="S71" s="28" t="s">
        <v>51</v>
      </c>
      <c r="T71" s="28" t="s">
        <v>94</v>
      </c>
      <c r="U71" s="28" t="s">
        <v>79</v>
      </c>
      <c r="V71" s="28" t="s">
        <v>22</v>
      </c>
      <c r="W71" s="28" t="s">
        <v>57</v>
      </c>
      <c r="X71" s="28" t="s">
        <v>57</v>
      </c>
      <c r="Y71" s="28" t="s">
        <v>84</v>
      </c>
      <c r="Z71" s="28" t="s">
        <v>86</v>
      </c>
      <c r="AA71" s="28" t="s">
        <v>99</v>
      </c>
      <c r="AB71" s="28" t="s">
        <v>84</v>
      </c>
      <c r="AC71" s="28" t="s">
        <v>82</v>
      </c>
      <c r="AD71" s="28" t="s">
        <v>86</v>
      </c>
      <c r="AE71" s="28" t="s">
        <v>84</v>
      </c>
      <c r="AF71" s="28" t="s">
        <v>85</v>
      </c>
      <c r="AG71" s="28" t="s">
        <v>105</v>
      </c>
      <c r="AH71" s="28">
        <v>3.4</v>
      </c>
      <c r="AI71" s="28" t="s">
        <v>304</v>
      </c>
      <c r="AJ71" s="28"/>
      <c r="AK71" s="30"/>
    </row>
    <row r="72" spans="1:37" ht="14" x14ac:dyDescent="0.3">
      <c r="A72" s="33">
        <v>70</v>
      </c>
      <c r="B72" s="33" t="s">
        <v>472</v>
      </c>
      <c r="C72" s="52" t="s">
        <v>305</v>
      </c>
      <c r="D72" s="33" t="s">
        <v>73</v>
      </c>
      <c r="E72" s="33">
        <v>74.040000000000006</v>
      </c>
      <c r="F72" s="33" t="s">
        <v>45</v>
      </c>
      <c r="G72" s="33" t="s">
        <v>103</v>
      </c>
      <c r="H72" s="33" t="s">
        <v>306</v>
      </c>
      <c r="I72" s="59">
        <v>43361</v>
      </c>
      <c r="J72" s="49" t="s">
        <v>75</v>
      </c>
      <c r="K72" s="53" t="s">
        <v>76</v>
      </c>
      <c r="L72" s="33" t="s">
        <v>133</v>
      </c>
      <c r="M72" s="32">
        <v>2017</v>
      </c>
      <c r="N72" s="32">
        <v>13.4</v>
      </c>
      <c r="O72" s="32">
        <v>0.7</v>
      </c>
      <c r="P72" s="33" t="s">
        <v>80</v>
      </c>
      <c r="Q72" s="34" t="s">
        <v>93</v>
      </c>
      <c r="R72" s="28" t="s">
        <v>57</v>
      </c>
      <c r="S72" s="28" t="s">
        <v>22</v>
      </c>
      <c r="T72" s="28" t="s">
        <v>42</v>
      </c>
      <c r="U72" s="28" t="s">
        <v>94</v>
      </c>
      <c r="V72" s="28" t="s">
        <v>34</v>
      </c>
      <c r="W72" s="28" t="s">
        <v>42</v>
      </c>
      <c r="X72" s="28" t="s">
        <v>42</v>
      </c>
      <c r="Y72" s="28" t="s">
        <v>83</v>
      </c>
      <c r="Z72" s="28" t="s">
        <v>86</v>
      </c>
      <c r="AA72" s="28" t="s">
        <v>83</v>
      </c>
      <c r="AB72" s="28" t="s">
        <v>81</v>
      </c>
      <c r="AC72" s="28" t="s">
        <v>86</v>
      </c>
      <c r="AD72" s="28" t="s">
        <v>105</v>
      </c>
      <c r="AE72" s="28" t="s">
        <v>105</v>
      </c>
      <c r="AF72" s="28" t="s">
        <v>105</v>
      </c>
      <c r="AG72" s="28" t="s">
        <v>99</v>
      </c>
      <c r="AH72" s="28">
        <v>1.2</v>
      </c>
      <c r="AI72" s="28" t="s">
        <v>307</v>
      </c>
      <c r="AJ72" s="28"/>
      <c r="AK72" s="30"/>
    </row>
    <row r="73" spans="1:37" ht="14" x14ac:dyDescent="0.3">
      <c r="A73" s="33">
        <v>71</v>
      </c>
      <c r="B73" s="33" t="s">
        <v>473</v>
      </c>
      <c r="C73" s="52" t="s">
        <v>308</v>
      </c>
      <c r="D73" s="33" t="s">
        <v>73</v>
      </c>
      <c r="E73" s="33">
        <v>39.4</v>
      </c>
      <c r="F73" s="33" t="s">
        <v>48</v>
      </c>
      <c r="G73" s="33" t="s">
        <v>154</v>
      </c>
      <c r="H73" s="33" t="s">
        <v>309</v>
      </c>
      <c r="I73" s="59">
        <v>43437</v>
      </c>
      <c r="J73" s="49" t="s">
        <v>116</v>
      </c>
      <c r="K73" s="53" t="s">
        <v>92</v>
      </c>
      <c r="L73" s="33" t="s">
        <v>98</v>
      </c>
      <c r="M73" s="32" t="s">
        <v>78</v>
      </c>
      <c r="N73" s="32">
        <v>10</v>
      </c>
      <c r="O73" s="32">
        <v>7.4</v>
      </c>
      <c r="P73" s="33" t="s">
        <v>34</v>
      </c>
      <c r="Q73" s="34" t="s">
        <v>94</v>
      </c>
      <c r="R73" s="28" t="s">
        <v>94</v>
      </c>
      <c r="S73" s="28" t="s">
        <v>42</v>
      </c>
      <c r="T73" s="28" t="s">
        <v>51</v>
      </c>
      <c r="U73" s="28" t="s">
        <v>94</v>
      </c>
      <c r="V73" s="28" t="s">
        <v>34</v>
      </c>
      <c r="W73" s="28" t="s">
        <v>94</v>
      </c>
      <c r="X73" s="28" t="s">
        <v>93</v>
      </c>
      <c r="Y73" s="28" t="s">
        <v>105</v>
      </c>
      <c r="Z73" s="28" t="s">
        <v>85</v>
      </c>
      <c r="AA73" s="28" t="s">
        <v>40</v>
      </c>
      <c r="AB73" s="28" t="s">
        <v>40</v>
      </c>
      <c r="AC73" s="28" t="s">
        <v>99</v>
      </c>
      <c r="AD73" s="28" t="s">
        <v>99</v>
      </c>
      <c r="AE73" s="28" t="s">
        <v>83</v>
      </c>
      <c r="AF73" s="28" t="s">
        <v>81</v>
      </c>
      <c r="AG73" s="28" t="s">
        <v>105</v>
      </c>
      <c r="AH73" s="28">
        <v>1.6</v>
      </c>
      <c r="AI73" s="28" t="s">
        <v>310</v>
      </c>
      <c r="AJ73" s="28"/>
      <c r="AK73" s="30"/>
    </row>
    <row r="74" spans="1:37" ht="14" x14ac:dyDescent="0.3">
      <c r="A74" s="33">
        <v>72</v>
      </c>
      <c r="B74" s="33" t="s">
        <v>474</v>
      </c>
      <c r="C74" s="52" t="s">
        <v>311</v>
      </c>
      <c r="D74" s="33" t="s">
        <v>19</v>
      </c>
      <c r="E74" s="33">
        <v>76.22</v>
      </c>
      <c r="F74" s="33" t="s">
        <v>102</v>
      </c>
      <c r="G74" s="33" t="s">
        <v>13</v>
      </c>
      <c r="H74" s="33" t="s">
        <v>312</v>
      </c>
      <c r="I74" s="59">
        <v>42311</v>
      </c>
      <c r="J74" s="49" t="s">
        <v>16</v>
      </c>
      <c r="K74" s="53" t="s">
        <v>76</v>
      </c>
      <c r="L74" s="33" t="s">
        <v>98</v>
      </c>
      <c r="M74" s="32">
        <v>2020</v>
      </c>
      <c r="N74" s="32">
        <v>7.3</v>
      </c>
      <c r="O74" s="32">
        <v>3.1</v>
      </c>
      <c r="P74" s="33" t="s">
        <v>34</v>
      </c>
      <c r="Q74" s="34" t="s">
        <v>79</v>
      </c>
      <c r="R74" s="28" t="s">
        <v>42</v>
      </c>
      <c r="S74" s="28" t="s">
        <v>34</v>
      </c>
      <c r="T74" s="28" t="s">
        <v>57</v>
      </c>
      <c r="U74" s="28" t="s">
        <v>42</v>
      </c>
      <c r="V74" s="28" t="s">
        <v>80</v>
      </c>
      <c r="W74" s="28" t="s">
        <v>57</v>
      </c>
      <c r="X74" s="28" t="s">
        <v>93</v>
      </c>
      <c r="Y74" s="28" t="s">
        <v>83</v>
      </c>
      <c r="Z74" s="28" t="s">
        <v>40</v>
      </c>
      <c r="AA74" s="28" t="s">
        <v>85</v>
      </c>
      <c r="AB74" s="28" t="s">
        <v>99</v>
      </c>
      <c r="AC74" s="28" t="s">
        <v>85</v>
      </c>
      <c r="AD74" s="28" t="s">
        <v>83</v>
      </c>
      <c r="AE74" s="28" t="s">
        <v>99</v>
      </c>
      <c r="AF74" s="28" t="s">
        <v>99</v>
      </c>
      <c r="AG74" s="28" t="s">
        <v>86</v>
      </c>
      <c r="AH74" s="28">
        <v>0.3</v>
      </c>
      <c r="AI74" s="28" t="s">
        <v>313</v>
      </c>
      <c r="AJ74" s="28"/>
      <c r="AK74" s="30"/>
    </row>
    <row r="75" spans="1:37" ht="14" x14ac:dyDescent="0.3">
      <c r="A75" s="33">
        <v>73</v>
      </c>
      <c r="B75" s="33" t="s">
        <v>475</v>
      </c>
      <c r="C75" s="52" t="s">
        <v>314</v>
      </c>
      <c r="D75" s="33" t="s">
        <v>73</v>
      </c>
      <c r="E75" s="33">
        <v>54.86</v>
      </c>
      <c r="F75" s="33" t="s">
        <v>49</v>
      </c>
      <c r="G75" s="33" t="s">
        <v>13</v>
      </c>
      <c r="H75" s="33" t="s">
        <v>315</v>
      </c>
      <c r="I75" s="59">
        <v>44000</v>
      </c>
      <c r="J75" s="49" t="s">
        <v>16</v>
      </c>
      <c r="K75" s="53" t="s">
        <v>92</v>
      </c>
      <c r="L75" s="33" t="s">
        <v>98</v>
      </c>
      <c r="M75" s="32">
        <v>2020</v>
      </c>
      <c r="N75" s="32">
        <v>14.9</v>
      </c>
      <c r="O75" s="32">
        <v>8.1999999999999993</v>
      </c>
      <c r="P75" s="33" t="s">
        <v>42</v>
      </c>
      <c r="Q75" s="34" t="s">
        <v>51</v>
      </c>
      <c r="R75" s="28" t="s">
        <v>93</v>
      </c>
      <c r="S75" s="28" t="s">
        <v>57</v>
      </c>
      <c r="T75" s="28" t="s">
        <v>22</v>
      </c>
      <c r="U75" s="28" t="s">
        <v>79</v>
      </c>
      <c r="V75" s="28" t="s">
        <v>80</v>
      </c>
      <c r="W75" s="28" t="s">
        <v>22</v>
      </c>
      <c r="X75" s="28" t="s">
        <v>42</v>
      </c>
      <c r="Y75" s="28" t="s">
        <v>84</v>
      </c>
      <c r="Z75" s="28" t="s">
        <v>40</v>
      </c>
      <c r="AA75" s="28" t="s">
        <v>85</v>
      </c>
      <c r="AB75" s="28" t="s">
        <v>84</v>
      </c>
      <c r="AC75" s="28" t="s">
        <v>99</v>
      </c>
      <c r="AD75" s="28" t="s">
        <v>83</v>
      </c>
      <c r="AE75" s="28" t="s">
        <v>86</v>
      </c>
      <c r="AF75" s="28" t="s">
        <v>105</v>
      </c>
      <c r="AG75" s="28" t="s">
        <v>82</v>
      </c>
      <c r="AH75" s="28">
        <v>0.2</v>
      </c>
      <c r="AI75" s="28" t="s">
        <v>316</v>
      </c>
      <c r="AJ75" s="28"/>
      <c r="AK75" s="30"/>
    </row>
    <row r="76" spans="1:37" ht="14" x14ac:dyDescent="0.3">
      <c r="A76" s="33">
        <v>74</v>
      </c>
      <c r="B76" s="33" t="s">
        <v>476</v>
      </c>
      <c r="C76" s="52" t="s">
        <v>317</v>
      </c>
      <c r="D76" s="33" t="s">
        <v>73</v>
      </c>
      <c r="E76" s="33">
        <v>64.08</v>
      </c>
      <c r="F76" s="33" t="s">
        <v>122</v>
      </c>
      <c r="G76" s="33" t="s">
        <v>13</v>
      </c>
      <c r="H76" s="33" t="s">
        <v>318</v>
      </c>
      <c r="I76" s="59">
        <v>44856</v>
      </c>
      <c r="J76" s="49" t="s">
        <v>16</v>
      </c>
      <c r="K76" s="53" t="s">
        <v>92</v>
      </c>
      <c r="L76" s="33" t="s">
        <v>98</v>
      </c>
      <c r="M76" s="32" t="s">
        <v>78</v>
      </c>
      <c r="N76" s="32">
        <v>5.8</v>
      </c>
      <c r="O76" s="32">
        <v>6.1</v>
      </c>
      <c r="P76" s="33" t="s">
        <v>80</v>
      </c>
      <c r="Q76" s="34" t="s">
        <v>42</v>
      </c>
      <c r="R76" s="28" t="s">
        <v>51</v>
      </c>
      <c r="S76" s="28" t="s">
        <v>22</v>
      </c>
      <c r="T76" s="28" t="s">
        <v>94</v>
      </c>
      <c r="U76" s="28" t="s">
        <v>93</v>
      </c>
      <c r="V76" s="28" t="s">
        <v>42</v>
      </c>
      <c r="W76" s="28" t="s">
        <v>57</v>
      </c>
      <c r="X76" s="28" t="s">
        <v>57</v>
      </c>
      <c r="Y76" s="28" t="s">
        <v>83</v>
      </c>
      <c r="Z76" s="28" t="s">
        <v>82</v>
      </c>
      <c r="AA76" s="28" t="s">
        <v>86</v>
      </c>
      <c r="AB76" s="28" t="s">
        <v>81</v>
      </c>
      <c r="AC76" s="28" t="s">
        <v>99</v>
      </c>
      <c r="AD76" s="28" t="s">
        <v>99</v>
      </c>
      <c r="AE76" s="28" t="s">
        <v>83</v>
      </c>
      <c r="AF76" s="28" t="s">
        <v>86</v>
      </c>
      <c r="AG76" s="28" t="s">
        <v>82</v>
      </c>
      <c r="AH76" s="28">
        <v>1.9</v>
      </c>
      <c r="AI76" s="28" t="s">
        <v>319</v>
      </c>
      <c r="AJ76" s="28"/>
      <c r="AK76" s="30"/>
    </row>
    <row r="77" spans="1:37" ht="14" x14ac:dyDescent="0.3">
      <c r="A77" s="33">
        <v>75</v>
      </c>
      <c r="B77" s="33" t="s">
        <v>477</v>
      </c>
      <c r="C77" s="52" t="s">
        <v>320</v>
      </c>
      <c r="D77" s="33" t="s">
        <v>73</v>
      </c>
      <c r="E77" s="33">
        <v>38.369999999999997</v>
      </c>
      <c r="F77" s="33" t="s">
        <v>102</v>
      </c>
      <c r="G77" s="33" t="s">
        <v>13</v>
      </c>
      <c r="H77" s="33" t="s">
        <v>321</v>
      </c>
      <c r="I77" s="59">
        <v>44174</v>
      </c>
      <c r="J77" s="49" t="s">
        <v>116</v>
      </c>
      <c r="K77" s="53" t="s">
        <v>76</v>
      </c>
      <c r="L77" s="33" t="s">
        <v>77</v>
      </c>
      <c r="M77" s="32">
        <v>2015</v>
      </c>
      <c r="N77" s="32">
        <v>9.3000000000000007</v>
      </c>
      <c r="O77" s="32">
        <v>2</v>
      </c>
      <c r="P77" s="33" t="s">
        <v>93</v>
      </c>
      <c r="Q77" s="34" t="s">
        <v>57</v>
      </c>
      <c r="R77" s="28" t="s">
        <v>80</v>
      </c>
      <c r="S77" s="28" t="s">
        <v>22</v>
      </c>
      <c r="T77" s="28" t="s">
        <v>22</v>
      </c>
      <c r="U77" s="28" t="s">
        <v>79</v>
      </c>
      <c r="V77" s="28" t="s">
        <v>51</v>
      </c>
      <c r="W77" s="28" t="s">
        <v>34</v>
      </c>
      <c r="X77" s="28" t="s">
        <v>57</v>
      </c>
      <c r="Y77" s="28" t="s">
        <v>85</v>
      </c>
      <c r="Z77" s="28" t="s">
        <v>85</v>
      </c>
      <c r="AA77" s="28" t="s">
        <v>86</v>
      </c>
      <c r="AB77" s="28" t="s">
        <v>40</v>
      </c>
      <c r="AC77" s="28" t="s">
        <v>82</v>
      </c>
      <c r="AD77" s="28" t="s">
        <v>105</v>
      </c>
      <c r="AE77" s="28" t="s">
        <v>40</v>
      </c>
      <c r="AF77" s="28" t="s">
        <v>81</v>
      </c>
      <c r="AG77" s="28" t="s">
        <v>105</v>
      </c>
      <c r="AH77" s="28">
        <v>3.6</v>
      </c>
      <c r="AI77" s="28" t="s">
        <v>322</v>
      </c>
      <c r="AJ77" s="28"/>
      <c r="AK77" s="30"/>
    </row>
    <row r="78" spans="1:37" ht="14" x14ac:dyDescent="0.3">
      <c r="A78" s="33">
        <v>76</v>
      </c>
      <c r="B78" s="33" t="s">
        <v>478</v>
      </c>
      <c r="C78" s="52" t="s">
        <v>323</v>
      </c>
      <c r="D78" s="33" t="s">
        <v>89</v>
      </c>
      <c r="E78" s="33">
        <v>95.82</v>
      </c>
      <c r="F78" s="33" t="s">
        <v>45</v>
      </c>
      <c r="G78" s="33" t="s">
        <v>154</v>
      </c>
      <c r="H78" s="33" t="s">
        <v>324</v>
      </c>
      <c r="I78" s="59">
        <v>45136</v>
      </c>
      <c r="J78" s="49" t="s">
        <v>75</v>
      </c>
      <c r="K78" s="53" t="s">
        <v>92</v>
      </c>
      <c r="L78" s="33" t="s">
        <v>98</v>
      </c>
      <c r="M78" s="32">
        <v>2018</v>
      </c>
      <c r="N78" s="32">
        <v>4.9000000000000004</v>
      </c>
      <c r="O78" s="32">
        <v>4.9000000000000004</v>
      </c>
      <c r="P78" s="33" t="s">
        <v>42</v>
      </c>
      <c r="Q78" s="34" t="s">
        <v>34</v>
      </c>
      <c r="R78" s="28" t="s">
        <v>57</v>
      </c>
      <c r="S78" s="28" t="s">
        <v>51</v>
      </c>
      <c r="T78" s="28" t="s">
        <v>94</v>
      </c>
      <c r="U78" s="28" t="s">
        <v>57</v>
      </c>
      <c r="V78" s="28" t="s">
        <v>34</v>
      </c>
      <c r="W78" s="28" t="s">
        <v>34</v>
      </c>
      <c r="X78" s="28" t="s">
        <v>57</v>
      </c>
      <c r="Y78" s="28" t="s">
        <v>105</v>
      </c>
      <c r="Z78" s="28" t="s">
        <v>84</v>
      </c>
      <c r="AA78" s="28" t="s">
        <v>40</v>
      </c>
      <c r="AB78" s="28" t="s">
        <v>105</v>
      </c>
      <c r="AC78" s="28" t="s">
        <v>84</v>
      </c>
      <c r="AD78" s="28" t="s">
        <v>81</v>
      </c>
      <c r="AE78" s="28" t="s">
        <v>40</v>
      </c>
      <c r="AF78" s="28" t="s">
        <v>85</v>
      </c>
      <c r="AG78" s="28" t="s">
        <v>40</v>
      </c>
      <c r="AH78" s="28">
        <v>1.7</v>
      </c>
      <c r="AI78" s="28" t="s">
        <v>325</v>
      </c>
      <c r="AJ78" s="28"/>
      <c r="AK78" s="30"/>
    </row>
    <row r="79" spans="1:37" ht="14" x14ac:dyDescent="0.3">
      <c r="A79" s="33">
        <v>77</v>
      </c>
      <c r="B79" s="33" t="s">
        <v>479</v>
      </c>
      <c r="C79" s="52" t="s">
        <v>326</v>
      </c>
      <c r="D79" s="33" t="s">
        <v>19</v>
      </c>
      <c r="E79" s="33">
        <v>94.64</v>
      </c>
      <c r="F79" s="33" t="s">
        <v>49</v>
      </c>
      <c r="G79" s="33" t="s">
        <v>154</v>
      </c>
      <c r="H79" s="33" t="s">
        <v>327</v>
      </c>
      <c r="I79" s="59">
        <v>44262</v>
      </c>
      <c r="J79" s="49" t="s">
        <v>75</v>
      </c>
      <c r="K79" s="53" t="s">
        <v>76</v>
      </c>
      <c r="L79" s="33" t="s">
        <v>133</v>
      </c>
      <c r="M79" s="32">
        <v>2017</v>
      </c>
      <c r="N79" s="32">
        <v>10.3</v>
      </c>
      <c r="O79" s="32">
        <v>9.1</v>
      </c>
      <c r="P79" s="33" t="s">
        <v>80</v>
      </c>
      <c r="Q79" s="34" t="s">
        <v>80</v>
      </c>
      <c r="R79" s="28" t="s">
        <v>79</v>
      </c>
      <c r="S79" s="28" t="s">
        <v>42</v>
      </c>
      <c r="T79" s="28" t="s">
        <v>42</v>
      </c>
      <c r="U79" s="28" t="s">
        <v>51</v>
      </c>
      <c r="V79" s="28" t="s">
        <v>57</v>
      </c>
      <c r="W79" s="28" t="s">
        <v>80</v>
      </c>
      <c r="X79" s="28" t="s">
        <v>94</v>
      </c>
      <c r="Y79" s="28" t="s">
        <v>86</v>
      </c>
      <c r="Z79" s="28" t="s">
        <v>105</v>
      </c>
      <c r="AA79" s="28" t="s">
        <v>82</v>
      </c>
      <c r="AB79" s="28" t="s">
        <v>85</v>
      </c>
      <c r="AC79" s="28" t="s">
        <v>105</v>
      </c>
      <c r="AD79" s="28" t="s">
        <v>86</v>
      </c>
      <c r="AE79" s="28" t="s">
        <v>105</v>
      </c>
      <c r="AF79" s="28" t="s">
        <v>86</v>
      </c>
      <c r="AG79" s="28" t="s">
        <v>83</v>
      </c>
      <c r="AH79" s="28">
        <v>1.2</v>
      </c>
      <c r="AI79" s="28" t="s">
        <v>328</v>
      </c>
      <c r="AJ79" s="28"/>
      <c r="AK79" s="30"/>
    </row>
    <row r="80" spans="1:37" ht="14" x14ac:dyDescent="0.3">
      <c r="A80" s="33">
        <v>78</v>
      </c>
      <c r="B80" s="33" t="s">
        <v>480</v>
      </c>
      <c r="C80" s="52" t="s">
        <v>329</v>
      </c>
      <c r="D80" s="33" t="s">
        <v>19</v>
      </c>
      <c r="E80" s="33">
        <v>60.94</v>
      </c>
      <c r="F80" s="33" t="s">
        <v>122</v>
      </c>
      <c r="G80" s="33" t="s">
        <v>103</v>
      </c>
      <c r="H80" s="33" t="s">
        <v>330</v>
      </c>
      <c r="I80" s="59">
        <v>44178</v>
      </c>
      <c r="J80" s="49" t="s">
        <v>116</v>
      </c>
      <c r="K80" s="53" t="s">
        <v>92</v>
      </c>
      <c r="L80" s="33" t="s">
        <v>77</v>
      </c>
      <c r="M80" s="32">
        <v>2020</v>
      </c>
      <c r="N80" s="32">
        <v>4.0999999999999996</v>
      </c>
      <c r="O80" s="32">
        <v>6.3</v>
      </c>
      <c r="P80" s="33" t="s">
        <v>51</v>
      </c>
      <c r="Q80" s="34" t="s">
        <v>51</v>
      </c>
      <c r="R80" s="28" t="s">
        <v>57</v>
      </c>
      <c r="S80" s="28" t="s">
        <v>80</v>
      </c>
      <c r="T80" s="28" t="s">
        <v>79</v>
      </c>
      <c r="U80" s="28" t="s">
        <v>57</v>
      </c>
      <c r="V80" s="28" t="s">
        <v>34</v>
      </c>
      <c r="W80" s="28" t="s">
        <v>93</v>
      </c>
      <c r="X80" s="28" t="s">
        <v>51</v>
      </c>
      <c r="Y80" s="28" t="s">
        <v>86</v>
      </c>
      <c r="Z80" s="28" t="s">
        <v>85</v>
      </c>
      <c r="AA80" s="28" t="s">
        <v>86</v>
      </c>
      <c r="AB80" s="28" t="s">
        <v>82</v>
      </c>
      <c r="AC80" s="28" t="s">
        <v>85</v>
      </c>
      <c r="AD80" s="28" t="s">
        <v>82</v>
      </c>
      <c r="AE80" s="28" t="s">
        <v>105</v>
      </c>
      <c r="AF80" s="28" t="s">
        <v>82</v>
      </c>
      <c r="AG80" s="28" t="s">
        <v>84</v>
      </c>
      <c r="AH80" s="28">
        <v>0.5</v>
      </c>
      <c r="AI80" s="28" t="s">
        <v>331</v>
      </c>
      <c r="AJ80" s="28"/>
      <c r="AK80" s="30"/>
    </row>
    <row r="81" spans="1:37" ht="14" x14ac:dyDescent="0.3">
      <c r="A81" s="33">
        <v>79</v>
      </c>
      <c r="B81" s="33" t="s">
        <v>460</v>
      </c>
      <c r="C81" s="52" t="s">
        <v>332</v>
      </c>
      <c r="D81" s="33" t="s">
        <v>19</v>
      </c>
      <c r="E81" s="33">
        <v>52.57</v>
      </c>
      <c r="F81" s="33" t="s">
        <v>102</v>
      </c>
      <c r="G81" s="33" t="s">
        <v>13</v>
      </c>
      <c r="H81" s="33" t="s">
        <v>333</v>
      </c>
      <c r="I81" s="59">
        <v>42213</v>
      </c>
      <c r="J81" s="49" t="s">
        <v>116</v>
      </c>
      <c r="K81" s="53" t="s">
        <v>92</v>
      </c>
      <c r="L81" s="33" t="s">
        <v>77</v>
      </c>
      <c r="M81" s="32">
        <v>2020</v>
      </c>
      <c r="N81" s="32">
        <v>7.1</v>
      </c>
      <c r="O81" s="32">
        <v>4.3</v>
      </c>
      <c r="P81" s="33" t="s">
        <v>34</v>
      </c>
      <c r="Q81" s="34" t="s">
        <v>79</v>
      </c>
      <c r="R81" s="28" t="s">
        <v>94</v>
      </c>
      <c r="S81" s="28" t="s">
        <v>51</v>
      </c>
      <c r="T81" s="28" t="s">
        <v>93</v>
      </c>
      <c r="U81" s="28" t="s">
        <v>22</v>
      </c>
      <c r="V81" s="28" t="s">
        <v>42</v>
      </c>
      <c r="W81" s="28" t="s">
        <v>79</v>
      </c>
      <c r="X81" s="28" t="s">
        <v>80</v>
      </c>
      <c r="Y81" s="28" t="s">
        <v>82</v>
      </c>
      <c r="Z81" s="28" t="s">
        <v>40</v>
      </c>
      <c r="AA81" s="28" t="s">
        <v>82</v>
      </c>
      <c r="AB81" s="28" t="s">
        <v>86</v>
      </c>
      <c r="AC81" s="28" t="s">
        <v>82</v>
      </c>
      <c r="AD81" s="28" t="s">
        <v>81</v>
      </c>
      <c r="AE81" s="28" t="s">
        <v>40</v>
      </c>
      <c r="AF81" s="28" t="s">
        <v>105</v>
      </c>
      <c r="AG81" s="28" t="s">
        <v>86</v>
      </c>
      <c r="AH81" s="28">
        <v>0.7</v>
      </c>
      <c r="AI81" s="28" t="s">
        <v>200</v>
      </c>
      <c r="AJ81" s="28"/>
      <c r="AK81" s="30"/>
    </row>
    <row r="82" spans="1:37" ht="14" x14ac:dyDescent="0.3">
      <c r="A82" s="33">
        <v>80</v>
      </c>
      <c r="B82" s="33" t="s">
        <v>481</v>
      </c>
      <c r="C82" s="52" t="s">
        <v>334</v>
      </c>
      <c r="D82" s="33" t="s">
        <v>19</v>
      </c>
      <c r="E82" s="33">
        <v>56.43</v>
      </c>
      <c r="F82" s="33" t="s">
        <v>122</v>
      </c>
      <c r="G82" s="33" t="s">
        <v>154</v>
      </c>
      <c r="H82" s="33" t="s">
        <v>335</v>
      </c>
      <c r="I82" s="59">
        <v>45629</v>
      </c>
      <c r="J82" s="49" t="s">
        <v>109</v>
      </c>
      <c r="K82" s="53" t="s">
        <v>92</v>
      </c>
      <c r="L82" s="33" t="s">
        <v>98</v>
      </c>
      <c r="M82" s="32">
        <v>2020</v>
      </c>
      <c r="N82" s="32">
        <v>6</v>
      </c>
      <c r="O82" s="32">
        <v>8.1</v>
      </c>
      <c r="P82" s="33" t="s">
        <v>80</v>
      </c>
      <c r="Q82" s="34" t="s">
        <v>79</v>
      </c>
      <c r="R82" s="28" t="s">
        <v>57</v>
      </c>
      <c r="S82" s="28" t="s">
        <v>79</v>
      </c>
      <c r="T82" s="28" t="s">
        <v>80</v>
      </c>
      <c r="U82" s="28" t="s">
        <v>34</v>
      </c>
      <c r="V82" s="28" t="s">
        <v>34</v>
      </c>
      <c r="W82" s="28" t="s">
        <v>94</v>
      </c>
      <c r="X82" s="28" t="s">
        <v>79</v>
      </c>
      <c r="Y82" s="28" t="s">
        <v>81</v>
      </c>
      <c r="Z82" s="28" t="s">
        <v>82</v>
      </c>
      <c r="AA82" s="28" t="s">
        <v>85</v>
      </c>
      <c r="AB82" s="28" t="s">
        <v>85</v>
      </c>
      <c r="AC82" s="28" t="s">
        <v>105</v>
      </c>
      <c r="AD82" s="28" t="s">
        <v>86</v>
      </c>
      <c r="AE82" s="28" t="s">
        <v>82</v>
      </c>
      <c r="AF82" s="28" t="s">
        <v>86</v>
      </c>
      <c r="AG82" s="28" t="s">
        <v>40</v>
      </c>
      <c r="AH82" s="28">
        <v>2.6</v>
      </c>
      <c r="AI82" s="28" t="s">
        <v>336</v>
      </c>
      <c r="AJ82" s="28"/>
      <c r="AK82" s="30"/>
    </row>
    <row r="83" spans="1:37" ht="14" x14ac:dyDescent="0.3">
      <c r="A83" s="33">
        <v>81</v>
      </c>
      <c r="B83" s="33" t="s">
        <v>482</v>
      </c>
      <c r="C83" s="52" t="s">
        <v>337</v>
      </c>
      <c r="D83" s="33" t="s">
        <v>73</v>
      </c>
      <c r="E83" s="33">
        <v>102.83</v>
      </c>
      <c r="F83" s="33" t="s">
        <v>122</v>
      </c>
      <c r="G83" s="33" t="s">
        <v>90</v>
      </c>
      <c r="H83" s="33" t="s">
        <v>338</v>
      </c>
      <c r="I83" s="59">
        <v>44368</v>
      </c>
      <c r="J83" s="49" t="s">
        <v>109</v>
      </c>
      <c r="K83" s="53" t="s">
        <v>92</v>
      </c>
      <c r="L83" s="33" t="s">
        <v>77</v>
      </c>
      <c r="M83" s="32">
        <v>2020</v>
      </c>
      <c r="N83" s="32">
        <v>14.8</v>
      </c>
      <c r="O83" s="32">
        <v>0.2</v>
      </c>
      <c r="P83" s="33" t="s">
        <v>93</v>
      </c>
      <c r="Q83" s="34" t="s">
        <v>42</v>
      </c>
      <c r="R83" s="28" t="s">
        <v>94</v>
      </c>
      <c r="S83" s="28" t="s">
        <v>94</v>
      </c>
      <c r="T83" s="28" t="s">
        <v>79</v>
      </c>
      <c r="U83" s="28" t="s">
        <v>80</v>
      </c>
      <c r="V83" s="28" t="s">
        <v>94</v>
      </c>
      <c r="W83" s="28" t="s">
        <v>57</v>
      </c>
      <c r="X83" s="28" t="s">
        <v>42</v>
      </c>
      <c r="Y83" s="28" t="s">
        <v>81</v>
      </c>
      <c r="Z83" s="28" t="s">
        <v>85</v>
      </c>
      <c r="AA83" s="28" t="s">
        <v>85</v>
      </c>
      <c r="AB83" s="28" t="s">
        <v>82</v>
      </c>
      <c r="AC83" s="28" t="s">
        <v>84</v>
      </c>
      <c r="AD83" s="28" t="s">
        <v>40</v>
      </c>
      <c r="AE83" s="28" t="s">
        <v>85</v>
      </c>
      <c r="AF83" s="28" t="s">
        <v>83</v>
      </c>
      <c r="AG83" s="28" t="s">
        <v>81</v>
      </c>
      <c r="AH83" s="28">
        <v>1.8</v>
      </c>
      <c r="AI83" s="28" t="s">
        <v>339</v>
      </c>
      <c r="AJ83" s="28"/>
      <c r="AK83" s="30"/>
    </row>
    <row r="84" spans="1:37" ht="14" x14ac:dyDescent="0.3">
      <c r="A84" s="33">
        <v>82</v>
      </c>
      <c r="B84" s="33" t="s">
        <v>483</v>
      </c>
      <c r="C84" s="52" t="s">
        <v>340</v>
      </c>
      <c r="D84" s="33" t="s">
        <v>5</v>
      </c>
      <c r="E84" s="33">
        <v>38.17</v>
      </c>
      <c r="F84" s="33" t="s">
        <v>102</v>
      </c>
      <c r="G84" s="33" t="s">
        <v>90</v>
      </c>
      <c r="H84" s="33" t="s">
        <v>341</v>
      </c>
      <c r="I84" s="59">
        <v>42663</v>
      </c>
      <c r="J84" s="49" t="s">
        <v>16</v>
      </c>
      <c r="K84" s="53" t="s">
        <v>92</v>
      </c>
      <c r="L84" s="33" t="s">
        <v>98</v>
      </c>
      <c r="M84" s="32">
        <v>2018</v>
      </c>
      <c r="N84" s="32">
        <v>11.1</v>
      </c>
      <c r="O84" s="32">
        <v>2.9</v>
      </c>
      <c r="P84" s="33" t="s">
        <v>80</v>
      </c>
      <c r="Q84" s="34" t="s">
        <v>80</v>
      </c>
      <c r="R84" s="28" t="s">
        <v>80</v>
      </c>
      <c r="S84" s="28" t="s">
        <v>34</v>
      </c>
      <c r="T84" s="28" t="s">
        <v>42</v>
      </c>
      <c r="U84" s="28" t="s">
        <v>94</v>
      </c>
      <c r="V84" s="28" t="s">
        <v>79</v>
      </c>
      <c r="W84" s="28" t="s">
        <v>42</v>
      </c>
      <c r="X84" s="28" t="s">
        <v>80</v>
      </c>
      <c r="Y84" s="28" t="s">
        <v>40</v>
      </c>
      <c r="Z84" s="28" t="s">
        <v>86</v>
      </c>
      <c r="AA84" s="28" t="s">
        <v>105</v>
      </c>
      <c r="AB84" s="28" t="s">
        <v>83</v>
      </c>
      <c r="AC84" s="28" t="s">
        <v>84</v>
      </c>
      <c r="AD84" s="28" t="s">
        <v>99</v>
      </c>
      <c r="AE84" s="28" t="s">
        <v>83</v>
      </c>
      <c r="AF84" s="28" t="s">
        <v>99</v>
      </c>
      <c r="AG84" s="28" t="s">
        <v>84</v>
      </c>
      <c r="AH84" s="28">
        <v>1.7</v>
      </c>
      <c r="AI84" s="28" t="s">
        <v>342</v>
      </c>
      <c r="AJ84" s="28"/>
      <c r="AK84" s="30"/>
    </row>
    <row r="85" spans="1:37" ht="14" x14ac:dyDescent="0.3">
      <c r="A85" s="33">
        <v>83</v>
      </c>
      <c r="B85" s="33" t="s">
        <v>484</v>
      </c>
      <c r="C85" s="52" t="s">
        <v>343</v>
      </c>
      <c r="D85" s="33" t="s">
        <v>73</v>
      </c>
      <c r="E85" s="33">
        <v>99.78</v>
      </c>
      <c r="F85" s="33" t="s">
        <v>122</v>
      </c>
      <c r="G85" s="33" t="s">
        <v>90</v>
      </c>
      <c r="H85" s="33" t="s">
        <v>344</v>
      </c>
      <c r="I85" s="59">
        <v>42583</v>
      </c>
      <c r="J85" s="49" t="s">
        <v>75</v>
      </c>
      <c r="K85" s="53" t="s">
        <v>92</v>
      </c>
      <c r="L85" s="33" t="s">
        <v>98</v>
      </c>
      <c r="M85" s="32">
        <v>2015</v>
      </c>
      <c r="N85" s="32">
        <v>13.5</v>
      </c>
      <c r="O85" s="32">
        <v>0.9</v>
      </c>
      <c r="P85" s="33" t="s">
        <v>79</v>
      </c>
      <c r="Q85" s="34" t="s">
        <v>42</v>
      </c>
      <c r="R85" s="28" t="s">
        <v>34</v>
      </c>
      <c r="S85" s="28" t="s">
        <v>80</v>
      </c>
      <c r="T85" s="28" t="s">
        <v>42</v>
      </c>
      <c r="U85" s="28" t="s">
        <v>34</v>
      </c>
      <c r="V85" s="28" t="s">
        <v>80</v>
      </c>
      <c r="W85" s="28" t="s">
        <v>94</v>
      </c>
      <c r="X85" s="28" t="s">
        <v>34</v>
      </c>
      <c r="Y85" s="28" t="s">
        <v>85</v>
      </c>
      <c r="Z85" s="28" t="s">
        <v>99</v>
      </c>
      <c r="AA85" s="28" t="s">
        <v>83</v>
      </c>
      <c r="AB85" s="28" t="s">
        <v>85</v>
      </c>
      <c r="AC85" s="28" t="s">
        <v>86</v>
      </c>
      <c r="AD85" s="28" t="s">
        <v>86</v>
      </c>
      <c r="AE85" s="28" t="s">
        <v>84</v>
      </c>
      <c r="AF85" s="28" t="s">
        <v>86</v>
      </c>
      <c r="AG85" s="28" t="s">
        <v>86</v>
      </c>
      <c r="AH85" s="28">
        <v>0.8</v>
      </c>
      <c r="AI85" s="28" t="s">
        <v>345</v>
      </c>
      <c r="AJ85" s="28"/>
      <c r="AK85" s="30"/>
    </row>
    <row r="86" spans="1:37" ht="14" x14ac:dyDescent="0.3">
      <c r="A86" s="33">
        <v>84</v>
      </c>
      <c r="B86" s="33" t="s">
        <v>485</v>
      </c>
      <c r="C86" s="52" t="s">
        <v>346</v>
      </c>
      <c r="D86" s="33" t="s">
        <v>89</v>
      </c>
      <c r="E86" s="33">
        <v>109.46</v>
      </c>
      <c r="F86" s="33" t="s">
        <v>48</v>
      </c>
      <c r="G86" s="33" t="s">
        <v>154</v>
      </c>
      <c r="H86" s="33" t="s">
        <v>347</v>
      </c>
      <c r="I86" s="59">
        <v>43768</v>
      </c>
      <c r="J86" s="49" t="s">
        <v>16</v>
      </c>
      <c r="K86" s="53" t="s">
        <v>76</v>
      </c>
      <c r="L86" s="33" t="s">
        <v>77</v>
      </c>
      <c r="M86" s="32">
        <v>2017</v>
      </c>
      <c r="N86" s="32">
        <v>6.2</v>
      </c>
      <c r="O86" s="32">
        <v>3.4</v>
      </c>
      <c r="P86" s="33" t="s">
        <v>93</v>
      </c>
      <c r="Q86" s="34" t="s">
        <v>42</v>
      </c>
      <c r="R86" s="28" t="s">
        <v>42</v>
      </c>
      <c r="S86" s="28" t="s">
        <v>94</v>
      </c>
      <c r="T86" s="28" t="s">
        <v>34</v>
      </c>
      <c r="U86" s="28" t="s">
        <v>93</v>
      </c>
      <c r="V86" s="28" t="s">
        <v>79</v>
      </c>
      <c r="W86" s="28" t="s">
        <v>94</v>
      </c>
      <c r="X86" s="28" t="s">
        <v>42</v>
      </c>
      <c r="Y86" s="28" t="s">
        <v>81</v>
      </c>
      <c r="Z86" s="28" t="s">
        <v>81</v>
      </c>
      <c r="AA86" s="28" t="s">
        <v>82</v>
      </c>
      <c r="AB86" s="28" t="s">
        <v>83</v>
      </c>
      <c r="AC86" s="28" t="s">
        <v>40</v>
      </c>
      <c r="AD86" s="28" t="s">
        <v>81</v>
      </c>
      <c r="AE86" s="28" t="s">
        <v>84</v>
      </c>
      <c r="AF86" s="28" t="s">
        <v>84</v>
      </c>
      <c r="AG86" s="28" t="s">
        <v>86</v>
      </c>
      <c r="AH86" s="28">
        <v>2.2999999999999998</v>
      </c>
      <c r="AI86" s="28" t="s">
        <v>348</v>
      </c>
      <c r="AJ86" s="28"/>
      <c r="AK86" s="30"/>
    </row>
    <row r="87" spans="1:37" ht="14" x14ac:dyDescent="0.3">
      <c r="A87" s="33">
        <v>85</v>
      </c>
      <c r="B87" s="33" t="s">
        <v>486</v>
      </c>
      <c r="C87" s="52" t="s">
        <v>349</v>
      </c>
      <c r="D87" s="33" t="s">
        <v>5</v>
      </c>
      <c r="E87" s="33">
        <v>39.83</v>
      </c>
      <c r="F87" s="33" t="s">
        <v>102</v>
      </c>
      <c r="G87" s="33" t="s">
        <v>103</v>
      </c>
      <c r="H87" s="33" t="s">
        <v>350</v>
      </c>
      <c r="I87" s="59">
        <v>43935</v>
      </c>
      <c r="J87" s="49" t="s">
        <v>16</v>
      </c>
      <c r="K87" s="53" t="s">
        <v>92</v>
      </c>
      <c r="L87" s="33" t="s">
        <v>133</v>
      </c>
      <c r="M87" s="32">
        <v>2020</v>
      </c>
      <c r="N87" s="32">
        <v>8.5</v>
      </c>
      <c r="O87" s="32">
        <v>5.8</v>
      </c>
      <c r="P87" s="33" t="s">
        <v>80</v>
      </c>
      <c r="Q87" s="34" t="s">
        <v>80</v>
      </c>
      <c r="R87" s="28" t="s">
        <v>93</v>
      </c>
      <c r="S87" s="28" t="s">
        <v>80</v>
      </c>
      <c r="T87" s="28" t="s">
        <v>94</v>
      </c>
      <c r="U87" s="28" t="s">
        <v>57</v>
      </c>
      <c r="V87" s="28" t="s">
        <v>93</v>
      </c>
      <c r="W87" s="28" t="s">
        <v>34</v>
      </c>
      <c r="X87" s="28" t="s">
        <v>34</v>
      </c>
      <c r="Y87" s="28" t="s">
        <v>85</v>
      </c>
      <c r="Z87" s="28" t="s">
        <v>82</v>
      </c>
      <c r="AA87" s="28" t="s">
        <v>86</v>
      </c>
      <c r="AB87" s="28" t="s">
        <v>99</v>
      </c>
      <c r="AC87" s="28" t="s">
        <v>84</v>
      </c>
      <c r="AD87" s="28" t="s">
        <v>99</v>
      </c>
      <c r="AE87" s="28" t="s">
        <v>86</v>
      </c>
      <c r="AF87" s="28" t="s">
        <v>86</v>
      </c>
      <c r="AG87" s="28" t="s">
        <v>85</v>
      </c>
      <c r="AH87" s="28">
        <v>2.7</v>
      </c>
      <c r="AI87" s="28" t="s">
        <v>351</v>
      </c>
      <c r="AJ87" s="28"/>
      <c r="AK87" s="30"/>
    </row>
    <row r="88" spans="1:37" ht="14" x14ac:dyDescent="0.3">
      <c r="A88" s="33">
        <v>86</v>
      </c>
      <c r="B88" s="33" t="s">
        <v>487</v>
      </c>
      <c r="C88" s="52" t="s">
        <v>352</v>
      </c>
      <c r="D88" s="33" t="s">
        <v>5</v>
      </c>
      <c r="E88" s="33">
        <v>75.260000000000005</v>
      </c>
      <c r="F88" s="33" t="s">
        <v>102</v>
      </c>
      <c r="G88" s="33" t="s">
        <v>154</v>
      </c>
      <c r="H88" s="33" t="s">
        <v>353</v>
      </c>
      <c r="I88" s="59">
        <v>45521</v>
      </c>
      <c r="J88" s="49" t="s">
        <v>116</v>
      </c>
      <c r="K88" s="53" t="s">
        <v>76</v>
      </c>
      <c r="L88" s="33" t="s">
        <v>77</v>
      </c>
      <c r="M88" s="32" t="s">
        <v>78</v>
      </c>
      <c r="N88" s="32">
        <v>14.9</v>
      </c>
      <c r="O88" s="32">
        <v>8.1999999999999993</v>
      </c>
      <c r="P88" s="33" t="s">
        <v>57</v>
      </c>
      <c r="Q88" s="34" t="s">
        <v>51</v>
      </c>
      <c r="R88" s="28" t="s">
        <v>22</v>
      </c>
      <c r="S88" s="28" t="s">
        <v>57</v>
      </c>
      <c r="T88" s="28" t="s">
        <v>79</v>
      </c>
      <c r="U88" s="28" t="s">
        <v>51</v>
      </c>
      <c r="V88" s="28" t="s">
        <v>57</v>
      </c>
      <c r="W88" s="28" t="s">
        <v>57</v>
      </c>
      <c r="X88" s="28" t="s">
        <v>94</v>
      </c>
      <c r="Y88" s="28" t="s">
        <v>105</v>
      </c>
      <c r="Z88" s="28" t="s">
        <v>99</v>
      </c>
      <c r="AA88" s="28" t="s">
        <v>84</v>
      </c>
      <c r="AB88" s="28" t="s">
        <v>82</v>
      </c>
      <c r="AC88" s="28" t="s">
        <v>85</v>
      </c>
      <c r="AD88" s="28" t="s">
        <v>105</v>
      </c>
      <c r="AE88" s="28" t="s">
        <v>105</v>
      </c>
      <c r="AF88" s="28" t="s">
        <v>84</v>
      </c>
      <c r="AG88" s="28" t="s">
        <v>83</v>
      </c>
      <c r="AH88" s="28">
        <v>1.7</v>
      </c>
      <c r="AI88" s="28" t="s">
        <v>354</v>
      </c>
      <c r="AJ88" s="28"/>
      <c r="AK88" s="30"/>
    </row>
    <row r="89" spans="1:37" ht="14" x14ac:dyDescent="0.3">
      <c r="A89" s="33">
        <v>87</v>
      </c>
      <c r="B89" s="33" t="s">
        <v>488</v>
      </c>
      <c r="C89" s="52" t="s">
        <v>355</v>
      </c>
      <c r="D89" s="33" t="s">
        <v>19</v>
      </c>
      <c r="E89" s="33">
        <v>87.25</v>
      </c>
      <c r="F89" s="33" t="s">
        <v>49</v>
      </c>
      <c r="G89" s="33" t="s">
        <v>13</v>
      </c>
      <c r="H89" s="33" t="s">
        <v>356</v>
      </c>
      <c r="I89" s="59">
        <v>42554</v>
      </c>
      <c r="J89" s="49" t="s">
        <v>75</v>
      </c>
      <c r="K89" s="53" t="s">
        <v>76</v>
      </c>
      <c r="L89" s="33" t="s">
        <v>98</v>
      </c>
      <c r="M89" s="32">
        <v>2017</v>
      </c>
      <c r="N89" s="32">
        <v>4.5999999999999996</v>
      </c>
      <c r="O89" s="32">
        <v>0.8</v>
      </c>
      <c r="P89" s="33" t="s">
        <v>93</v>
      </c>
      <c r="Q89" s="34" t="s">
        <v>34</v>
      </c>
      <c r="R89" s="28" t="s">
        <v>34</v>
      </c>
      <c r="S89" s="28" t="s">
        <v>34</v>
      </c>
      <c r="T89" s="28" t="s">
        <v>94</v>
      </c>
      <c r="U89" s="28" t="s">
        <v>34</v>
      </c>
      <c r="V89" s="28" t="s">
        <v>51</v>
      </c>
      <c r="W89" s="28" t="s">
        <v>93</v>
      </c>
      <c r="X89" s="28" t="s">
        <v>93</v>
      </c>
      <c r="Y89" s="28" t="s">
        <v>84</v>
      </c>
      <c r="Z89" s="28" t="s">
        <v>82</v>
      </c>
      <c r="AA89" s="28" t="s">
        <v>81</v>
      </c>
      <c r="AB89" s="28" t="s">
        <v>99</v>
      </c>
      <c r="AC89" s="28" t="s">
        <v>105</v>
      </c>
      <c r="AD89" s="28" t="s">
        <v>86</v>
      </c>
      <c r="AE89" s="28" t="s">
        <v>85</v>
      </c>
      <c r="AF89" s="28" t="s">
        <v>40</v>
      </c>
      <c r="AG89" s="28" t="s">
        <v>84</v>
      </c>
      <c r="AH89" s="28">
        <v>0.5</v>
      </c>
      <c r="AI89" s="28" t="s">
        <v>357</v>
      </c>
      <c r="AJ89" s="28"/>
      <c r="AK89" s="30"/>
    </row>
    <row r="90" spans="1:37" ht="14" x14ac:dyDescent="0.3">
      <c r="A90" s="33">
        <v>88</v>
      </c>
      <c r="B90" s="33" t="s">
        <v>489</v>
      </c>
      <c r="C90" s="52" t="s">
        <v>358</v>
      </c>
      <c r="D90" s="33" t="s">
        <v>19</v>
      </c>
      <c r="E90" s="33">
        <v>37</v>
      </c>
      <c r="F90" s="33" t="s">
        <v>102</v>
      </c>
      <c r="G90" s="33" t="s">
        <v>154</v>
      </c>
      <c r="H90" s="33" t="s">
        <v>359</v>
      </c>
      <c r="I90" s="59">
        <v>44391</v>
      </c>
      <c r="J90" s="49" t="s">
        <v>109</v>
      </c>
      <c r="K90" s="53" t="s">
        <v>92</v>
      </c>
      <c r="L90" s="33" t="s">
        <v>98</v>
      </c>
      <c r="M90" s="32">
        <v>2020</v>
      </c>
      <c r="N90" s="32">
        <v>10.199999999999999</v>
      </c>
      <c r="O90" s="32">
        <v>4.8</v>
      </c>
      <c r="P90" s="33" t="s">
        <v>93</v>
      </c>
      <c r="Q90" s="34" t="s">
        <v>93</v>
      </c>
      <c r="R90" s="28" t="s">
        <v>80</v>
      </c>
      <c r="S90" s="28" t="s">
        <v>94</v>
      </c>
      <c r="T90" s="28" t="s">
        <v>51</v>
      </c>
      <c r="U90" s="28" t="s">
        <v>22</v>
      </c>
      <c r="V90" s="28" t="s">
        <v>93</v>
      </c>
      <c r="W90" s="28" t="s">
        <v>57</v>
      </c>
      <c r="X90" s="28" t="s">
        <v>42</v>
      </c>
      <c r="Y90" s="28" t="s">
        <v>40</v>
      </c>
      <c r="Z90" s="28" t="s">
        <v>84</v>
      </c>
      <c r="AA90" s="28" t="s">
        <v>84</v>
      </c>
      <c r="AB90" s="28" t="s">
        <v>86</v>
      </c>
      <c r="AC90" s="28" t="s">
        <v>85</v>
      </c>
      <c r="AD90" s="28" t="s">
        <v>84</v>
      </c>
      <c r="AE90" s="28" t="s">
        <v>105</v>
      </c>
      <c r="AF90" s="28" t="s">
        <v>86</v>
      </c>
      <c r="AG90" s="28" t="s">
        <v>86</v>
      </c>
      <c r="AH90" s="28">
        <v>0.4</v>
      </c>
      <c r="AI90" s="28" t="s">
        <v>360</v>
      </c>
      <c r="AJ90" s="28"/>
      <c r="AK90" s="30"/>
    </row>
    <row r="91" spans="1:37" ht="14" x14ac:dyDescent="0.3">
      <c r="A91" s="33">
        <v>89</v>
      </c>
      <c r="B91" s="33" t="s">
        <v>490</v>
      </c>
      <c r="C91" s="52" t="s">
        <v>361</v>
      </c>
      <c r="D91" s="33" t="s">
        <v>73</v>
      </c>
      <c r="E91" s="33">
        <v>80.89</v>
      </c>
      <c r="F91" s="33" t="s">
        <v>48</v>
      </c>
      <c r="G91" s="33" t="s">
        <v>13</v>
      </c>
      <c r="H91" s="33" t="s">
        <v>362</v>
      </c>
      <c r="I91" s="59">
        <v>43552</v>
      </c>
      <c r="J91" s="49" t="s">
        <v>116</v>
      </c>
      <c r="K91" s="53" t="s">
        <v>76</v>
      </c>
      <c r="L91" s="33" t="s">
        <v>133</v>
      </c>
      <c r="M91" s="32" t="s">
        <v>78</v>
      </c>
      <c r="N91" s="32">
        <v>8.1999999999999993</v>
      </c>
      <c r="O91" s="32">
        <v>8.5</v>
      </c>
      <c r="P91" s="33" t="s">
        <v>22</v>
      </c>
      <c r="Q91" s="34" t="s">
        <v>42</v>
      </c>
      <c r="R91" s="28" t="s">
        <v>42</v>
      </c>
      <c r="S91" s="28" t="s">
        <v>42</v>
      </c>
      <c r="T91" s="28" t="s">
        <v>22</v>
      </c>
      <c r="U91" s="28" t="s">
        <v>34</v>
      </c>
      <c r="V91" s="28" t="s">
        <v>34</v>
      </c>
      <c r="W91" s="28" t="s">
        <v>80</v>
      </c>
      <c r="X91" s="28" t="s">
        <v>80</v>
      </c>
      <c r="Y91" s="28" t="s">
        <v>82</v>
      </c>
      <c r="Z91" s="28" t="s">
        <v>81</v>
      </c>
      <c r="AA91" s="28" t="s">
        <v>105</v>
      </c>
      <c r="AB91" s="28" t="s">
        <v>99</v>
      </c>
      <c r="AC91" s="28" t="s">
        <v>86</v>
      </c>
      <c r="AD91" s="28" t="s">
        <v>83</v>
      </c>
      <c r="AE91" s="28" t="s">
        <v>86</v>
      </c>
      <c r="AF91" s="28" t="s">
        <v>85</v>
      </c>
      <c r="AG91" s="28" t="s">
        <v>40</v>
      </c>
      <c r="AH91" s="28">
        <v>0.4</v>
      </c>
      <c r="AI91" s="28" t="s">
        <v>363</v>
      </c>
      <c r="AJ91" s="28"/>
      <c r="AK91" s="30"/>
    </row>
    <row r="92" spans="1:37" ht="14" x14ac:dyDescent="0.3">
      <c r="A92" s="33">
        <v>90</v>
      </c>
      <c r="B92" s="33" t="s">
        <v>491</v>
      </c>
      <c r="C92" s="52" t="s">
        <v>364</v>
      </c>
      <c r="D92" s="33" t="s">
        <v>73</v>
      </c>
      <c r="E92" s="33">
        <v>108.79</v>
      </c>
      <c r="F92" s="33" t="s">
        <v>48</v>
      </c>
      <c r="G92" s="33" t="s">
        <v>103</v>
      </c>
      <c r="H92" s="33" t="s">
        <v>365</v>
      </c>
      <c r="I92" s="59">
        <v>44319</v>
      </c>
      <c r="J92" s="49" t="s">
        <v>116</v>
      </c>
      <c r="K92" s="53" t="s">
        <v>76</v>
      </c>
      <c r="L92" s="33" t="s">
        <v>77</v>
      </c>
      <c r="M92" s="32">
        <v>2018</v>
      </c>
      <c r="N92" s="32">
        <v>13.8</v>
      </c>
      <c r="O92" s="32">
        <v>3.6</v>
      </c>
      <c r="P92" s="33" t="s">
        <v>57</v>
      </c>
      <c r="Q92" s="34" t="s">
        <v>94</v>
      </c>
      <c r="R92" s="28" t="s">
        <v>51</v>
      </c>
      <c r="S92" s="28" t="s">
        <v>42</v>
      </c>
      <c r="T92" s="28" t="s">
        <v>57</v>
      </c>
      <c r="U92" s="28" t="s">
        <v>93</v>
      </c>
      <c r="V92" s="28" t="s">
        <v>22</v>
      </c>
      <c r="W92" s="28" t="s">
        <v>34</v>
      </c>
      <c r="X92" s="28" t="s">
        <v>80</v>
      </c>
      <c r="Y92" s="28" t="s">
        <v>105</v>
      </c>
      <c r="Z92" s="28" t="s">
        <v>85</v>
      </c>
      <c r="AA92" s="28" t="s">
        <v>81</v>
      </c>
      <c r="AB92" s="28" t="s">
        <v>105</v>
      </c>
      <c r="AC92" s="28" t="s">
        <v>83</v>
      </c>
      <c r="AD92" s="28" t="s">
        <v>83</v>
      </c>
      <c r="AE92" s="28" t="s">
        <v>85</v>
      </c>
      <c r="AF92" s="28" t="s">
        <v>86</v>
      </c>
      <c r="AG92" s="28" t="s">
        <v>40</v>
      </c>
      <c r="AH92" s="28">
        <v>1.8</v>
      </c>
      <c r="AI92" s="28" t="s">
        <v>366</v>
      </c>
      <c r="AJ92" s="28"/>
      <c r="AK92" s="30"/>
    </row>
    <row r="93" spans="1:37" ht="14" x14ac:dyDescent="0.3">
      <c r="A93" s="33">
        <v>91</v>
      </c>
      <c r="B93" s="33" t="s">
        <v>492</v>
      </c>
      <c r="C93" s="52" t="s">
        <v>367</v>
      </c>
      <c r="D93" s="33" t="s">
        <v>5</v>
      </c>
      <c r="E93" s="33">
        <v>63.91</v>
      </c>
      <c r="F93" s="33" t="s">
        <v>122</v>
      </c>
      <c r="G93" s="33" t="s">
        <v>13</v>
      </c>
      <c r="H93" s="33" t="s">
        <v>368</v>
      </c>
      <c r="I93" s="59">
        <v>44636</v>
      </c>
      <c r="J93" s="49" t="s">
        <v>75</v>
      </c>
      <c r="K93" s="53" t="s">
        <v>92</v>
      </c>
      <c r="L93" s="33" t="s">
        <v>77</v>
      </c>
      <c r="M93" s="32">
        <v>2020</v>
      </c>
      <c r="N93" s="32">
        <v>6.8</v>
      </c>
      <c r="O93" s="32">
        <v>10</v>
      </c>
      <c r="P93" s="33" t="s">
        <v>80</v>
      </c>
      <c r="Q93" s="34" t="s">
        <v>57</v>
      </c>
      <c r="R93" s="28" t="s">
        <v>93</v>
      </c>
      <c r="S93" s="28" t="s">
        <v>80</v>
      </c>
      <c r="T93" s="28" t="s">
        <v>80</v>
      </c>
      <c r="U93" s="28" t="s">
        <v>80</v>
      </c>
      <c r="V93" s="28" t="s">
        <v>79</v>
      </c>
      <c r="W93" s="28" t="s">
        <v>93</v>
      </c>
      <c r="X93" s="28" t="s">
        <v>80</v>
      </c>
      <c r="Y93" s="28" t="s">
        <v>84</v>
      </c>
      <c r="Z93" s="28" t="s">
        <v>85</v>
      </c>
      <c r="AA93" s="28" t="s">
        <v>83</v>
      </c>
      <c r="AB93" s="28" t="s">
        <v>81</v>
      </c>
      <c r="AC93" s="28" t="s">
        <v>81</v>
      </c>
      <c r="AD93" s="28" t="s">
        <v>82</v>
      </c>
      <c r="AE93" s="28" t="s">
        <v>86</v>
      </c>
      <c r="AF93" s="28" t="s">
        <v>83</v>
      </c>
      <c r="AG93" s="28" t="s">
        <v>85</v>
      </c>
      <c r="AH93" s="28">
        <v>0.6</v>
      </c>
      <c r="AI93" s="28" t="s">
        <v>369</v>
      </c>
      <c r="AJ93" s="28"/>
      <c r="AK93" s="30"/>
    </row>
    <row r="94" spans="1:37" ht="14" x14ac:dyDescent="0.3">
      <c r="A94" s="33">
        <v>92</v>
      </c>
      <c r="B94" s="33" t="s">
        <v>493</v>
      </c>
      <c r="C94" s="52" t="s">
        <v>370</v>
      </c>
      <c r="D94" s="33" t="s">
        <v>89</v>
      </c>
      <c r="E94" s="33">
        <v>107.56</v>
      </c>
      <c r="F94" s="33" t="s">
        <v>48</v>
      </c>
      <c r="G94" s="33" t="s">
        <v>13</v>
      </c>
      <c r="H94" s="33" t="s">
        <v>371</v>
      </c>
      <c r="I94" s="59">
        <v>44440</v>
      </c>
      <c r="J94" s="49" t="s">
        <v>16</v>
      </c>
      <c r="K94" s="53" t="s">
        <v>92</v>
      </c>
      <c r="L94" s="33" t="s">
        <v>98</v>
      </c>
      <c r="M94" s="32">
        <v>2017</v>
      </c>
      <c r="N94" s="32">
        <v>2.6</v>
      </c>
      <c r="O94" s="32">
        <v>4.5999999999999996</v>
      </c>
      <c r="P94" s="33" t="s">
        <v>22</v>
      </c>
      <c r="Q94" s="34" t="s">
        <v>93</v>
      </c>
      <c r="R94" s="28" t="s">
        <v>79</v>
      </c>
      <c r="S94" s="28" t="s">
        <v>93</v>
      </c>
      <c r="T94" s="28" t="s">
        <v>80</v>
      </c>
      <c r="U94" s="28" t="s">
        <v>57</v>
      </c>
      <c r="V94" s="28" t="s">
        <v>93</v>
      </c>
      <c r="W94" s="28" t="s">
        <v>42</v>
      </c>
      <c r="X94" s="28" t="s">
        <v>34</v>
      </c>
      <c r="Y94" s="28" t="s">
        <v>99</v>
      </c>
      <c r="Z94" s="28" t="s">
        <v>81</v>
      </c>
      <c r="AA94" s="28" t="s">
        <v>86</v>
      </c>
      <c r="AB94" s="28" t="s">
        <v>81</v>
      </c>
      <c r="AC94" s="28" t="s">
        <v>86</v>
      </c>
      <c r="AD94" s="28" t="s">
        <v>40</v>
      </c>
      <c r="AE94" s="28" t="s">
        <v>84</v>
      </c>
      <c r="AF94" s="28" t="s">
        <v>83</v>
      </c>
      <c r="AG94" s="28" t="s">
        <v>86</v>
      </c>
      <c r="AH94" s="28">
        <v>3.7</v>
      </c>
      <c r="AI94" s="28" t="s">
        <v>372</v>
      </c>
      <c r="AJ94" s="28"/>
      <c r="AK94" s="30"/>
    </row>
    <row r="95" spans="1:37" ht="14" x14ac:dyDescent="0.3">
      <c r="A95" s="33">
        <v>93</v>
      </c>
      <c r="B95" s="33" t="s">
        <v>494</v>
      </c>
      <c r="C95" s="52" t="s">
        <v>373</v>
      </c>
      <c r="D95" s="33" t="s">
        <v>89</v>
      </c>
      <c r="E95" s="33">
        <v>113.79</v>
      </c>
      <c r="F95" s="33" t="s">
        <v>49</v>
      </c>
      <c r="G95" s="33" t="s">
        <v>90</v>
      </c>
      <c r="H95" s="33" t="s">
        <v>374</v>
      </c>
      <c r="I95" s="59">
        <v>42270</v>
      </c>
      <c r="J95" s="49" t="s">
        <v>16</v>
      </c>
      <c r="K95" s="53" t="s">
        <v>76</v>
      </c>
      <c r="L95" s="33" t="s">
        <v>133</v>
      </c>
      <c r="M95" s="32">
        <v>2020</v>
      </c>
      <c r="N95" s="32">
        <v>6.9</v>
      </c>
      <c r="O95" s="32">
        <v>0.5</v>
      </c>
      <c r="P95" s="33" t="s">
        <v>94</v>
      </c>
      <c r="Q95" s="34" t="s">
        <v>79</v>
      </c>
      <c r="R95" s="28" t="s">
        <v>57</v>
      </c>
      <c r="S95" s="28" t="s">
        <v>80</v>
      </c>
      <c r="T95" s="28" t="s">
        <v>79</v>
      </c>
      <c r="U95" s="28" t="s">
        <v>42</v>
      </c>
      <c r="V95" s="28" t="s">
        <v>34</v>
      </c>
      <c r="W95" s="28" t="s">
        <v>42</v>
      </c>
      <c r="X95" s="28" t="s">
        <v>94</v>
      </c>
      <c r="Y95" s="28" t="s">
        <v>85</v>
      </c>
      <c r="Z95" s="28" t="s">
        <v>85</v>
      </c>
      <c r="AA95" s="28" t="s">
        <v>82</v>
      </c>
      <c r="AB95" s="28" t="s">
        <v>40</v>
      </c>
      <c r="AC95" s="28" t="s">
        <v>40</v>
      </c>
      <c r="AD95" s="28" t="s">
        <v>85</v>
      </c>
      <c r="AE95" s="28" t="s">
        <v>84</v>
      </c>
      <c r="AF95" s="28" t="s">
        <v>84</v>
      </c>
      <c r="AG95" s="28" t="s">
        <v>81</v>
      </c>
      <c r="AH95" s="28">
        <v>2.2999999999999998</v>
      </c>
      <c r="AI95" s="28" t="s">
        <v>375</v>
      </c>
      <c r="AJ95" s="28"/>
      <c r="AK95" s="30"/>
    </row>
    <row r="96" spans="1:37" ht="14" x14ac:dyDescent="0.3">
      <c r="A96" s="33">
        <v>94</v>
      </c>
      <c r="B96" s="33" t="s">
        <v>495</v>
      </c>
      <c r="C96" s="52" t="s">
        <v>376</v>
      </c>
      <c r="D96" s="33" t="s">
        <v>5</v>
      </c>
      <c r="E96" s="33">
        <v>46.49</v>
      </c>
      <c r="F96" s="33" t="s">
        <v>122</v>
      </c>
      <c r="G96" s="33" t="s">
        <v>13</v>
      </c>
      <c r="H96" s="33" t="s">
        <v>377</v>
      </c>
      <c r="I96" s="59">
        <v>45748</v>
      </c>
      <c r="J96" s="49" t="s">
        <v>116</v>
      </c>
      <c r="K96" s="53" t="s">
        <v>76</v>
      </c>
      <c r="L96" s="33" t="s">
        <v>98</v>
      </c>
      <c r="M96" s="32">
        <v>2018</v>
      </c>
      <c r="N96" s="32">
        <v>4.0999999999999996</v>
      </c>
      <c r="O96" s="32">
        <v>1.8</v>
      </c>
      <c r="P96" s="33" t="s">
        <v>42</v>
      </c>
      <c r="Q96" s="34" t="s">
        <v>34</v>
      </c>
      <c r="R96" s="28" t="s">
        <v>57</v>
      </c>
      <c r="S96" s="28" t="s">
        <v>93</v>
      </c>
      <c r="T96" s="28" t="s">
        <v>79</v>
      </c>
      <c r="U96" s="28" t="s">
        <v>93</v>
      </c>
      <c r="V96" s="28" t="s">
        <v>34</v>
      </c>
      <c r="W96" s="28" t="s">
        <v>57</v>
      </c>
      <c r="X96" s="28" t="s">
        <v>57</v>
      </c>
      <c r="Y96" s="28" t="s">
        <v>81</v>
      </c>
      <c r="Z96" s="28" t="s">
        <v>40</v>
      </c>
      <c r="AA96" s="28" t="s">
        <v>99</v>
      </c>
      <c r="AB96" s="28" t="s">
        <v>83</v>
      </c>
      <c r="AC96" s="28" t="s">
        <v>105</v>
      </c>
      <c r="AD96" s="28" t="s">
        <v>85</v>
      </c>
      <c r="AE96" s="28" t="s">
        <v>83</v>
      </c>
      <c r="AF96" s="28" t="s">
        <v>85</v>
      </c>
      <c r="AG96" s="28" t="s">
        <v>85</v>
      </c>
      <c r="AH96" s="28">
        <v>3.1</v>
      </c>
      <c r="AI96" s="28" t="s">
        <v>378</v>
      </c>
      <c r="AJ96" s="28"/>
      <c r="AK96" s="30"/>
    </row>
    <row r="97" spans="1:37" ht="14" x14ac:dyDescent="0.3">
      <c r="A97" s="33">
        <v>95</v>
      </c>
      <c r="B97" s="33" t="s">
        <v>496</v>
      </c>
      <c r="C97" s="52" t="s">
        <v>379</v>
      </c>
      <c r="D97" s="33" t="s">
        <v>19</v>
      </c>
      <c r="E97" s="33">
        <v>83.69</v>
      </c>
      <c r="F97" s="33" t="s">
        <v>48</v>
      </c>
      <c r="G97" s="33" t="s">
        <v>90</v>
      </c>
      <c r="H97" s="33" t="s">
        <v>380</v>
      </c>
      <c r="I97" s="59">
        <v>43359</v>
      </c>
      <c r="J97" s="49" t="s">
        <v>16</v>
      </c>
      <c r="K97" s="53" t="s">
        <v>76</v>
      </c>
      <c r="L97" s="33" t="s">
        <v>133</v>
      </c>
      <c r="M97" s="32">
        <v>2017</v>
      </c>
      <c r="N97" s="32">
        <v>3.8</v>
      </c>
      <c r="O97" s="32">
        <v>5.4</v>
      </c>
      <c r="P97" s="33" t="s">
        <v>80</v>
      </c>
      <c r="Q97" s="34" t="s">
        <v>22</v>
      </c>
      <c r="R97" s="28" t="s">
        <v>80</v>
      </c>
      <c r="S97" s="28" t="s">
        <v>51</v>
      </c>
      <c r="T97" s="28" t="s">
        <v>57</v>
      </c>
      <c r="U97" s="28" t="s">
        <v>79</v>
      </c>
      <c r="V97" s="28" t="s">
        <v>79</v>
      </c>
      <c r="W97" s="28" t="s">
        <v>51</v>
      </c>
      <c r="X97" s="28" t="s">
        <v>79</v>
      </c>
      <c r="Y97" s="28" t="s">
        <v>40</v>
      </c>
      <c r="Z97" s="28" t="s">
        <v>83</v>
      </c>
      <c r="AA97" s="28" t="s">
        <v>40</v>
      </c>
      <c r="AB97" s="28" t="s">
        <v>83</v>
      </c>
      <c r="AC97" s="28" t="s">
        <v>105</v>
      </c>
      <c r="AD97" s="28" t="s">
        <v>84</v>
      </c>
      <c r="AE97" s="28" t="s">
        <v>82</v>
      </c>
      <c r="AF97" s="28" t="s">
        <v>86</v>
      </c>
      <c r="AG97" s="28" t="s">
        <v>84</v>
      </c>
      <c r="AH97" s="28">
        <v>1.2</v>
      </c>
      <c r="AI97" s="28" t="s">
        <v>381</v>
      </c>
      <c r="AJ97" s="28"/>
      <c r="AK97" s="30"/>
    </row>
    <row r="98" spans="1:37" ht="14" x14ac:dyDescent="0.3">
      <c r="A98" s="33">
        <v>96</v>
      </c>
      <c r="B98" s="33" t="s">
        <v>497</v>
      </c>
      <c r="C98" s="52" t="s">
        <v>382</v>
      </c>
      <c r="D98" s="33" t="s">
        <v>19</v>
      </c>
      <c r="E98" s="33">
        <v>101.82</v>
      </c>
      <c r="F98" s="33" t="s">
        <v>102</v>
      </c>
      <c r="G98" s="33" t="s">
        <v>103</v>
      </c>
      <c r="H98" s="33" t="s">
        <v>383</v>
      </c>
      <c r="I98" s="59">
        <v>42492</v>
      </c>
      <c r="J98" s="49" t="s">
        <v>75</v>
      </c>
      <c r="K98" s="53" t="s">
        <v>76</v>
      </c>
      <c r="L98" s="33" t="s">
        <v>133</v>
      </c>
      <c r="M98" s="32">
        <v>2015</v>
      </c>
      <c r="N98" s="32">
        <v>4.9000000000000004</v>
      </c>
      <c r="O98" s="32">
        <v>7.9</v>
      </c>
      <c r="P98" s="33" t="s">
        <v>93</v>
      </c>
      <c r="Q98" s="34" t="s">
        <v>22</v>
      </c>
      <c r="R98" s="28" t="s">
        <v>93</v>
      </c>
      <c r="S98" s="28" t="s">
        <v>79</v>
      </c>
      <c r="T98" s="28" t="s">
        <v>79</v>
      </c>
      <c r="U98" s="28" t="s">
        <v>57</v>
      </c>
      <c r="V98" s="28" t="s">
        <v>94</v>
      </c>
      <c r="W98" s="28" t="s">
        <v>51</v>
      </c>
      <c r="X98" s="28" t="s">
        <v>79</v>
      </c>
      <c r="Y98" s="28" t="s">
        <v>82</v>
      </c>
      <c r="Z98" s="28" t="s">
        <v>81</v>
      </c>
      <c r="AA98" s="28" t="s">
        <v>84</v>
      </c>
      <c r="AB98" s="28" t="s">
        <v>81</v>
      </c>
      <c r="AC98" s="28" t="s">
        <v>82</v>
      </c>
      <c r="AD98" s="28" t="s">
        <v>40</v>
      </c>
      <c r="AE98" s="28" t="s">
        <v>99</v>
      </c>
      <c r="AF98" s="28" t="s">
        <v>81</v>
      </c>
      <c r="AG98" s="28" t="s">
        <v>82</v>
      </c>
      <c r="AH98" s="28">
        <v>0.4</v>
      </c>
      <c r="AI98" s="28" t="s">
        <v>384</v>
      </c>
      <c r="AJ98" s="28"/>
      <c r="AK98" s="30"/>
    </row>
    <row r="99" spans="1:37" ht="14" x14ac:dyDescent="0.3">
      <c r="A99" s="33">
        <v>97</v>
      </c>
      <c r="B99" s="33" t="s">
        <v>498</v>
      </c>
      <c r="C99" s="52" t="s">
        <v>385</v>
      </c>
      <c r="D99" s="33" t="s">
        <v>5</v>
      </c>
      <c r="E99" s="33">
        <v>91.49</v>
      </c>
      <c r="F99" s="33" t="s">
        <v>122</v>
      </c>
      <c r="G99" s="33" t="s">
        <v>13</v>
      </c>
      <c r="H99" s="33" t="s">
        <v>386</v>
      </c>
      <c r="I99" s="59">
        <v>44738</v>
      </c>
      <c r="J99" s="49" t="s">
        <v>109</v>
      </c>
      <c r="K99" s="53" t="s">
        <v>76</v>
      </c>
      <c r="L99" s="33" t="s">
        <v>77</v>
      </c>
      <c r="M99" s="32">
        <v>2015</v>
      </c>
      <c r="N99" s="32">
        <v>4.2</v>
      </c>
      <c r="O99" s="32">
        <v>1</v>
      </c>
      <c r="P99" s="33" t="s">
        <v>22</v>
      </c>
      <c r="Q99" s="34" t="s">
        <v>94</v>
      </c>
      <c r="R99" s="28" t="s">
        <v>79</v>
      </c>
      <c r="S99" s="28" t="s">
        <v>94</v>
      </c>
      <c r="T99" s="28" t="s">
        <v>34</v>
      </c>
      <c r="U99" s="28" t="s">
        <v>42</v>
      </c>
      <c r="V99" s="28" t="s">
        <v>34</v>
      </c>
      <c r="W99" s="28" t="s">
        <v>93</v>
      </c>
      <c r="X99" s="28" t="s">
        <v>80</v>
      </c>
      <c r="Y99" s="28" t="s">
        <v>85</v>
      </c>
      <c r="Z99" s="28" t="s">
        <v>84</v>
      </c>
      <c r="AA99" s="28" t="s">
        <v>99</v>
      </c>
      <c r="AB99" s="28" t="s">
        <v>86</v>
      </c>
      <c r="AC99" s="28" t="s">
        <v>99</v>
      </c>
      <c r="AD99" s="28" t="s">
        <v>40</v>
      </c>
      <c r="AE99" s="28" t="s">
        <v>86</v>
      </c>
      <c r="AF99" s="28" t="s">
        <v>99</v>
      </c>
      <c r="AG99" s="28" t="s">
        <v>105</v>
      </c>
      <c r="AH99" s="28">
        <v>3.9</v>
      </c>
      <c r="AI99" s="28" t="s">
        <v>387</v>
      </c>
      <c r="AJ99" s="28"/>
      <c r="AK99" s="30"/>
    </row>
    <row r="100" spans="1:37" ht="14" x14ac:dyDescent="0.3">
      <c r="A100" s="33">
        <v>98</v>
      </c>
      <c r="B100" s="33" t="s">
        <v>499</v>
      </c>
      <c r="C100" s="52" t="s">
        <v>388</v>
      </c>
      <c r="D100" s="33" t="s">
        <v>5</v>
      </c>
      <c r="E100" s="33">
        <v>60.42</v>
      </c>
      <c r="F100" s="33" t="s">
        <v>48</v>
      </c>
      <c r="G100" s="33" t="s">
        <v>13</v>
      </c>
      <c r="H100" s="33" t="s">
        <v>389</v>
      </c>
      <c r="I100" s="59">
        <v>44276</v>
      </c>
      <c r="J100" s="49" t="s">
        <v>75</v>
      </c>
      <c r="K100" s="53" t="s">
        <v>92</v>
      </c>
      <c r="L100" s="33" t="s">
        <v>98</v>
      </c>
      <c r="M100" s="32">
        <v>2017</v>
      </c>
      <c r="N100" s="32">
        <v>12.8</v>
      </c>
      <c r="O100" s="32">
        <v>5.4</v>
      </c>
      <c r="P100" s="33" t="s">
        <v>34</v>
      </c>
      <c r="Q100" s="34" t="s">
        <v>57</v>
      </c>
      <c r="R100" s="28" t="s">
        <v>57</v>
      </c>
      <c r="S100" s="28" t="s">
        <v>79</v>
      </c>
      <c r="T100" s="28" t="s">
        <v>93</v>
      </c>
      <c r="U100" s="28" t="s">
        <v>57</v>
      </c>
      <c r="V100" s="28" t="s">
        <v>94</v>
      </c>
      <c r="W100" s="28" t="s">
        <v>22</v>
      </c>
      <c r="X100" s="28" t="s">
        <v>93</v>
      </c>
      <c r="Y100" s="28" t="s">
        <v>86</v>
      </c>
      <c r="Z100" s="28" t="s">
        <v>83</v>
      </c>
      <c r="AA100" s="28" t="s">
        <v>86</v>
      </c>
      <c r="AB100" s="28" t="s">
        <v>86</v>
      </c>
      <c r="AC100" s="28" t="s">
        <v>85</v>
      </c>
      <c r="AD100" s="28" t="s">
        <v>105</v>
      </c>
      <c r="AE100" s="28" t="s">
        <v>99</v>
      </c>
      <c r="AF100" s="28" t="s">
        <v>105</v>
      </c>
      <c r="AG100" s="28" t="s">
        <v>40</v>
      </c>
      <c r="AH100" s="28">
        <v>1.9</v>
      </c>
      <c r="AI100" s="28" t="s">
        <v>390</v>
      </c>
      <c r="AJ100" s="28"/>
      <c r="AK100" s="30"/>
    </row>
    <row r="101" spans="1:37" ht="14" x14ac:dyDescent="0.3">
      <c r="A101" s="33">
        <v>99</v>
      </c>
      <c r="B101" s="33" t="s">
        <v>500</v>
      </c>
      <c r="C101" s="52" t="s">
        <v>391</v>
      </c>
      <c r="D101" s="33" t="s">
        <v>19</v>
      </c>
      <c r="E101" s="33">
        <v>112.09</v>
      </c>
      <c r="F101" s="33" t="s">
        <v>102</v>
      </c>
      <c r="G101" s="33" t="s">
        <v>103</v>
      </c>
      <c r="H101" s="33" t="s">
        <v>392</v>
      </c>
      <c r="I101" s="59">
        <v>43409</v>
      </c>
      <c r="J101" s="49" t="s">
        <v>16</v>
      </c>
      <c r="K101" s="53" t="s">
        <v>92</v>
      </c>
      <c r="L101" s="33" t="s">
        <v>133</v>
      </c>
      <c r="M101" s="32" t="s">
        <v>78</v>
      </c>
      <c r="N101" s="32">
        <v>6.1</v>
      </c>
      <c r="O101" s="32">
        <v>8.8000000000000007</v>
      </c>
      <c r="P101" s="33" t="s">
        <v>79</v>
      </c>
      <c r="Q101" s="34" t="s">
        <v>57</v>
      </c>
      <c r="R101" s="28" t="s">
        <v>51</v>
      </c>
      <c r="S101" s="28" t="s">
        <v>93</v>
      </c>
      <c r="T101" s="28" t="s">
        <v>80</v>
      </c>
      <c r="U101" s="28" t="s">
        <v>94</v>
      </c>
      <c r="V101" s="28" t="s">
        <v>51</v>
      </c>
      <c r="W101" s="28" t="s">
        <v>51</v>
      </c>
      <c r="X101" s="28" t="s">
        <v>22</v>
      </c>
      <c r="Y101" s="28" t="s">
        <v>82</v>
      </c>
      <c r="Z101" s="28" t="s">
        <v>86</v>
      </c>
      <c r="AA101" s="28" t="s">
        <v>99</v>
      </c>
      <c r="AB101" s="28" t="s">
        <v>40</v>
      </c>
      <c r="AC101" s="28" t="s">
        <v>40</v>
      </c>
      <c r="AD101" s="28" t="s">
        <v>86</v>
      </c>
      <c r="AE101" s="28" t="s">
        <v>84</v>
      </c>
      <c r="AF101" s="28" t="s">
        <v>85</v>
      </c>
      <c r="AG101" s="28" t="s">
        <v>81</v>
      </c>
      <c r="AH101" s="28">
        <v>1.9</v>
      </c>
      <c r="AI101" s="28" t="s">
        <v>393</v>
      </c>
      <c r="AJ101" s="28"/>
      <c r="AK101" s="30"/>
    </row>
    <row r="102" spans="1:37" ht="14" x14ac:dyDescent="0.3">
      <c r="A102" s="33">
        <v>100</v>
      </c>
      <c r="B102" s="33" t="s">
        <v>501</v>
      </c>
      <c r="C102" s="52" t="s">
        <v>394</v>
      </c>
      <c r="D102" s="33" t="s">
        <v>89</v>
      </c>
      <c r="E102" s="33">
        <v>106.48</v>
      </c>
      <c r="F102" s="33" t="s">
        <v>45</v>
      </c>
      <c r="G102" s="33" t="s">
        <v>13</v>
      </c>
      <c r="H102" s="33" t="s">
        <v>395</v>
      </c>
      <c r="I102" s="59">
        <v>44842</v>
      </c>
      <c r="J102" s="49" t="s">
        <v>109</v>
      </c>
      <c r="K102" s="53" t="s">
        <v>76</v>
      </c>
      <c r="L102" s="33" t="s">
        <v>98</v>
      </c>
      <c r="M102" s="32">
        <v>2018</v>
      </c>
      <c r="N102" s="32">
        <v>2.9</v>
      </c>
      <c r="O102" s="32">
        <v>8.4</v>
      </c>
      <c r="P102" s="33" t="s">
        <v>79</v>
      </c>
      <c r="Q102" s="34" t="s">
        <v>94</v>
      </c>
      <c r="R102" s="28" t="s">
        <v>93</v>
      </c>
      <c r="S102" s="28" t="s">
        <v>42</v>
      </c>
      <c r="T102" s="28" t="s">
        <v>93</v>
      </c>
      <c r="U102" s="28" t="s">
        <v>93</v>
      </c>
      <c r="V102" s="28" t="s">
        <v>42</v>
      </c>
      <c r="W102" s="28" t="s">
        <v>80</v>
      </c>
      <c r="X102" s="28" t="s">
        <v>79</v>
      </c>
      <c r="Y102" s="28" t="s">
        <v>81</v>
      </c>
      <c r="Z102" s="28" t="s">
        <v>85</v>
      </c>
      <c r="AA102" s="28" t="s">
        <v>82</v>
      </c>
      <c r="AB102" s="28" t="s">
        <v>99</v>
      </c>
      <c r="AC102" s="28" t="s">
        <v>81</v>
      </c>
      <c r="AD102" s="28" t="s">
        <v>40</v>
      </c>
      <c r="AE102" s="28" t="s">
        <v>82</v>
      </c>
      <c r="AF102" s="28" t="s">
        <v>84</v>
      </c>
      <c r="AG102" s="28" t="s">
        <v>86</v>
      </c>
      <c r="AH102" s="28">
        <v>3.4</v>
      </c>
      <c r="AI102" s="28" t="s">
        <v>396</v>
      </c>
      <c r="AJ102" s="28"/>
      <c r="AK102" s="30"/>
    </row>
  </sheetData>
  <dataConsolidate/>
  <phoneticPr fontId="5" type="noConversion"/>
  <dataValidations count="1">
    <dataValidation type="whole" allowBlank="1" showInputMessage="1" showErrorMessage="1" sqref="AK38:AK41 AK33:AK36 AK3:AK10 AK15:AK31 AK12:AK13 AK43" xr:uid="{DFF8BEB0-ACD7-492F-992D-CDCB376840D1}">
      <formula1>0</formula1>
      <formula2>50</formula2>
    </dataValidation>
  </dataValidations>
  <hyperlinks>
    <hyperlink ref="I3" r:id="rId1" display="skaushik@systra.com" xr:uid="{28CE4133-CB76-415F-9396-5852262A7A8C}"/>
    <hyperlink ref="I4" r:id="rId2" display="ssingh21@systra.com" xr:uid="{5E5BED81-A90B-4CD9-A2B5-0C0FA3EB778D}"/>
    <hyperlink ref="I5" r:id="rId3" display="avarshney1@systra.com" xr:uid="{FA673D00-3627-4C76-8165-56248744EABA}"/>
    <hyperlink ref="I9" r:id="rId4" display="nkumar6@systra.com" xr:uid="{6E50FC31-637D-4A41-B614-2252684A8959}"/>
    <hyperlink ref="I11" r:id="rId5" display="sjadon@systra.com" xr:uid="{56B5A87A-5A2C-49DB-B044-E70ADDF3D4CC}"/>
    <hyperlink ref="I10" r:id="rId6" display="kkumar6@systra.com" xr:uid="{2CAF10E4-AAD0-4B24-8057-77C2FBE61609}"/>
    <hyperlink ref="I14" r:id="rId7" display="rvats@systra.com" xr:uid="{18355CDB-F8A7-4335-9BF4-0DC4EA01EB57}"/>
    <hyperlink ref="I16" r:id="rId8" display="phaldar@systra.com" xr:uid="{11AF3FAE-5766-400A-96C0-17E0E47E7BD6}"/>
    <hyperlink ref="I15" r:id="rId9" display="ksagar@systra.com" xr:uid="{9320A4EF-19BB-4C04-9AFA-E504D151852D}"/>
    <hyperlink ref="I20" r:id="rId10" display="vsharma5@systra.com" xr:uid="{A8CCF780-87B1-41E2-B336-9D19098A131D}"/>
    <hyperlink ref="I24" r:id="rId11" display="sbhardwaj1@systra.com" xr:uid="{0497DC9D-34D0-4456-A011-33A21C450D5E}"/>
    <hyperlink ref="I17" r:id="rId12" display="mmittal3@systra.com" xr:uid="{5D02A500-F268-4A29-8776-35C253E7080F}"/>
    <hyperlink ref="I21" r:id="rId13" display="gbhatia2@systra.com" xr:uid="{3029375C-5BF4-4C0E-8EC9-6FB945C233EA}"/>
    <hyperlink ref="I18" r:id="rId14" display="akumar42@systra.com" xr:uid="{ED5CD531-33DA-47BC-A4AF-967F82CB9363}"/>
    <hyperlink ref="I22" r:id="rId15" display="sthiyagarajan@systra.com" xr:uid="{67913F74-0721-44AE-A7DF-6FD34A99F91F}"/>
    <hyperlink ref="I23" r:id="rId16" display="bpatil@systra.com" xr:uid="{16090718-01A4-4B1A-9CE6-54C3E9F8899B}"/>
    <hyperlink ref="I33" r:id="rId17" display="vsingh15@systra.com" xr:uid="{D2204254-CC6F-4810-BDAC-6BE6316BAF4A}"/>
    <hyperlink ref="I36" r:id="rId18" display="nshekhawat@systra.com" xr:uid="{931E5ACD-1903-4501-A6FE-73DA5E89C7C8}"/>
    <hyperlink ref="I34" r:id="rId19" display="rchandrasekar@systra.com" xr:uid="{3AEF1C8F-0769-4CE9-94F9-73E6FC844496}"/>
    <hyperlink ref="I35" r:id="rId20" display="snikam@systra.com" xr:uid="{3CB97788-7581-4737-A04B-CFF070C6B8CB}"/>
    <hyperlink ref="I37" r:id="rId21" display="sgaurav@systra.com" xr:uid="{0547B60F-C237-4415-AC89-AD87EF78CFE7}"/>
    <hyperlink ref="I38" r:id="rId22" display="itulasi@systra.com" xr:uid="{1D736A92-21B0-4976-BC90-10BDE59A428C}"/>
    <hyperlink ref="I39" r:id="rId23" display="nmishra@systra.com" xr:uid="{5703984F-EC07-4BAE-AD13-09B9BEAD73E3}"/>
    <hyperlink ref="I40" r:id="rId24" display="sbehl@systra.com" xr:uid="{6AE3363D-167E-4F9D-9F35-67E8B787B8B5}"/>
    <hyperlink ref="I41" r:id="rId25" display="rkumar@systra.com" xr:uid="{1BBA62AF-3896-494B-B8C9-7AE92E9CB790}"/>
    <hyperlink ref="I42" r:id="rId26" display="pkarwa@systra.com" xr:uid="{13BE872F-D511-4E4B-8FEC-48FE535DD63C}"/>
    <hyperlink ref="I43" r:id="rId27" display="gdhawan@systra.com" xr:uid="{8FB579E2-639B-4E97-A65A-86234A528EE9}"/>
    <hyperlink ref="I44" r:id="rId28" display="nvishnani@systra.com" xr:uid="{18717BAF-4247-4657-AF15-EE0D769A4208}"/>
    <hyperlink ref="I47" r:id="rId29" display="jkhare@systra.com" xr:uid="{FEC7647A-3BD6-4F25-A1B2-EC9FA1CF51DF}"/>
    <hyperlink ref="I48" r:id="rId30" display="asrivastava3@systra.com" xr:uid="{25DD0F81-0BC5-4AFA-9A00-E058703925E1}"/>
    <hyperlink ref="I45" r:id="rId31" display="msingh4@systra.com" xr:uid="{8D2A7703-F837-4814-858E-69E46AA0FB93}"/>
    <hyperlink ref="I46" r:id="rId32" display="lmalik1@systra.com" xr:uid="{0FE98CCA-BE4F-43AD-A4AC-7D19C08FE29A}"/>
    <hyperlink ref="I51" r:id="rId33" display="nsingh2@systra.com" xr:uid="{A1613973-9EC0-4F95-8119-70342CC7AFBC}"/>
    <hyperlink ref="I49" r:id="rId34" display="skgupta2@systra.com" xr:uid="{E934293B-7A3B-438F-9036-2C50CF382B31}"/>
    <hyperlink ref="I50" r:id="rId35" display="lmahajan@systra.com" xr:uid="{F7ACFB07-96C2-4484-8E43-4F610595632F}"/>
    <hyperlink ref="I56" r:id="rId36" display="afarqaleet@systra.com" xr:uid="{42A5D525-90EF-4665-82BB-4971FD03ABC6}"/>
    <hyperlink ref="I55" r:id="rId37" display="rali1@systra.com" xr:uid="{3C8FCFBE-58FB-4764-9C2F-8DC183F46777}"/>
    <hyperlink ref="I57" r:id="rId38" display="sashafat@systra.com" xr:uid="{46231093-6CD5-4DAF-A0DE-BC91CAB0D1DA}"/>
    <hyperlink ref="I53" r:id="rId39" display="umishra@systra.com" xr:uid="{BFD86F78-9880-4E27-A9A6-B2911E87CDC0}"/>
    <hyperlink ref="I54" r:id="rId40" display="ggrover@systra.com" xr:uid="{A4B76D94-49C9-47EB-B73F-7F0DEBD0E3FB}"/>
    <hyperlink ref="I58" r:id="rId41" display="asinghal2@systra.com" xr:uid="{ED90E4C2-C468-4FAA-92C7-B6A488602F00}"/>
    <hyperlink ref="I59" r:id="rId42" display="sdey@systra.com" xr:uid="{0F0C9849-B39A-49A4-A873-12973B0F4179}"/>
    <hyperlink ref="I63" r:id="rId43" display="lsingha@systra.com" xr:uid="{DF43A68A-B584-4B4D-AE09-B64708EA362B}"/>
    <hyperlink ref="I61" r:id="rId44" display="pkumart@systra.com" xr:uid="{BFC9BD14-907C-4698-8CDB-FB4A4CB0D4E3}"/>
    <hyperlink ref="I66" r:id="rId45" display="ntyagi@systra.com" xr:uid="{6B8CB17A-A5DE-4285-8CA9-209A934F66E9}"/>
    <hyperlink ref="I8" r:id="rId46" display="vmehta@systra.com" xr:uid="{95302B31-9CB5-45F0-9F9F-E61ED4B7EFA4}"/>
    <hyperlink ref="I25" r:id="rId47" display="eganesan@systra.com" xr:uid="{C824E585-A46E-47E1-8672-4A86E848AFBC}"/>
    <hyperlink ref="I6" r:id="rId48" display="kgoyal@systra.com" xr:uid="{26DAECDF-F154-44AA-8D6A-0B28B7465A2D}"/>
    <hyperlink ref="I62" r:id="rId49" display="mkarjee@systra.com" xr:uid="{ACD56545-61BA-4044-AC2C-B147C4479668}"/>
    <hyperlink ref="I60" r:id="rId50" display="rnag1@systra.com" xr:uid="{45EB3779-2EBD-490F-B112-9A9324B42B22}"/>
    <hyperlink ref="I26" r:id="rId51" display="akumar4@systra.com" xr:uid="{9D2B68F3-81C6-4DD4-A9D4-66B48BC78393}"/>
    <hyperlink ref="I27" r:id="rId52" display="pkumar19@systra.com" xr:uid="{D695177B-0145-45AE-9BCD-7ABCBB1E316B}"/>
    <hyperlink ref="I12" r:id="rId53" display="ngp@systra.com" xr:uid="{4FD83586-69F5-4F9E-A1EC-234955ABA0F7}"/>
    <hyperlink ref="I7" r:id="rId54" display="sgupta2@systra.com" xr:uid="{CF3577FF-4D1A-4B84-9091-6A8A4F5B6DC0}"/>
    <hyperlink ref="I29" r:id="rId55" display="akumar3@systra.com" xr:uid="{B233ECE9-BEE8-454C-B253-923C5E6244AD}"/>
    <hyperlink ref="I64" r:id="rId56" display="mazarudeen@systra.com" xr:uid="{4D369991-F00B-4613-9DDD-9B5F2F5F1FC8}"/>
    <hyperlink ref="I13" r:id="rId57" display="dkumar14@systra.com" xr:uid="{8C9E1217-CFD6-4EAC-A2F0-4055D4006468}"/>
    <hyperlink ref="I19" r:id="rId58" display="arawat2@systra.com" xr:uid="{5989DACD-98C0-405D-B35D-92968D89FA92}"/>
    <hyperlink ref="I31" r:id="rId59" display="arawat@systra.com" xr:uid="{C743682E-5EC2-4AFD-ADD5-4833A29801A9}"/>
    <hyperlink ref="I65" r:id="rId60" display="jsharma5@systra.com" xr:uid="{C8633825-F7FB-4628-91AA-875CFEB863DA}"/>
    <hyperlink ref="I32" r:id="rId61" display="hgupta2@systra.com" xr:uid="{2685BBDD-F26B-43EB-85AA-24D36107787D}"/>
    <hyperlink ref="I52" r:id="rId62" display="hsinghal@systra.com" xr:uid="{C6B9930F-54DE-4A90-A005-16A188F92320}"/>
  </hyperlinks>
  <pageMargins left="0.7" right="0.7" top="0.75" bottom="0.75" header="0.3" footer="0.3"/>
  <pageSetup paperSize="8" scale="17" orientation="portrait" r:id="rId63"/>
  <drawing r:id="rId64"/>
  <tableParts count="1">
    <tablePart r:id="rId65"/>
  </tableParts>
  <extLst>
    <ext xmlns:x14="http://schemas.microsoft.com/office/spreadsheetml/2009/9/main" uri="{CCE6A557-97BC-4b89-ADB6-D9C93CAAB3DF}">
      <x14:dataValidations xmlns:xm="http://schemas.microsoft.com/office/excel/2006/main" count="11">
        <x14:dataValidation type="list" allowBlank="1" showInputMessage="1" showErrorMessage="1" xr:uid="{4BB88A58-C4B1-4DE1-8ED2-655409B1B478}">
          <x14:formula1>
            <xm:f>'Drop Down'!$G$4:$G$26</xm:f>
          </x14:formula1>
          <xm:sqref>D3:D23 D62:D66 D25 D27:D55</xm:sqref>
        </x14:dataValidation>
        <x14:dataValidation type="list" allowBlank="1" showInputMessage="1" showErrorMessage="1" xr:uid="{00F5269D-EEAB-4CCD-A26C-6498EDF9C0AF}">
          <x14:formula1>
            <xm:f>'Drop Down'!$E$4:$E$14</xm:f>
          </x14:formula1>
          <xm:sqref>H3:H66</xm:sqref>
        </x14:dataValidation>
        <x14:dataValidation type="list" allowBlank="1" showInputMessage="1" showErrorMessage="1" xr:uid="{318D3EAD-5DD4-4645-9614-A8F7AA30D434}">
          <x14:formula1>
            <xm:f>'Drop Down'!$I$4:$I$5</xm:f>
          </x14:formula1>
          <xm:sqref>E3:E10 E28:E56</xm:sqref>
        </x14:dataValidation>
        <x14:dataValidation type="list" allowBlank="1" showInputMessage="1" showErrorMessage="1" xr:uid="{67246C7E-0ADE-4A44-A60A-4481D08C38B1}">
          <x14:formula1>
            <xm:f>'Drop Down'!$L$4:$L$6</xm:f>
          </x14:formula1>
          <xm:sqref>L3:L66</xm:sqref>
        </x14:dataValidation>
        <x14:dataValidation type="list" allowBlank="1" showInputMessage="1" showErrorMessage="1" xr:uid="{5D447373-5DB1-4C3D-AFDB-69F0B76E5B03}">
          <x14:formula1>
            <xm:f>'Drop Down'!$O$4:$O$9</xm:f>
          </x14:formula1>
          <xm:sqref>G3:G66</xm:sqref>
        </x14:dataValidation>
        <x14:dataValidation type="list" allowBlank="1" showInputMessage="1" showErrorMessage="1" xr:uid="{F3E6A2FB-8D06-4817-B1F2-1460D2F6089E}">
          <x14:formula1>
            <xm:f>'Drop Down'!$I$4:$I$7</xm:f>
          </x14:formula1>
          <xm:sqref>E11:E27</xm:sqref>
        </x14:dataValidation>
        <x14:dataValidation type="list" allowBlank="1" showInputMessage="1" showErrorMessage="1" xr:uid="{D16B37F8-6E57-44BB-A63F-074C0DC94089}">
          <x14:formula1>
            <xm:f>'Drop Down'!$G$4:$G$27</xm:f>
          </x14:formula1>
          <xm:sqref>D24 D56:D61 D26</xm:sqref>
        </x14:dataValidation>
        <x14:dataValidation type="list" allowBlank="1" showInputMessage="1" showErrorMessage="1" xr:uid="{CE13F6DB-A35E-4ABC-9A48-720118E79ED2}">
          <x14:formula1>
            <xm:f>'Drop Down'!$G$4:$G$26</xm:f>
          </x14:formula1>
          <xm:sqref>D67:D102</xm:sqref>
        </x14:dataValidation>
        <x14:dataValidation type="list" allowBlank="1" showInputMessage="1" showErrorMessage="1" xr:uid="{583504C9-4805-49A6-B8E5-CE7D71826FC2}">
          <x14:formula1>
            <xm:f>'Drop Down'!$E$4:$E$14</xm:f>
          </x14:formula1>
          <xm:sqref>H67:H102</xm:sqref>
        </x14:dataValidation>
        <x14:dataValidation type="list" allowBlank="1" showInputMessage="1" showErrorMessage="1" xr:uid="{19F14751-5554-4B73-89F7-187F96C9CACB}">
          <x14:formula1>
            <xm:f>'Drop Down'!$L$4:$L$6</xm:f>
          </x14:formula1>
          <xm:sqref>L67:L102</xm:sqref>
        </x14:dataValidation>
        <x14:dataValidation type="list" allowBlank="1" showInputMessage="1" showErrorMessage="1" xr:uid="{9C51088D-4195-40D1-A95B-13BC15F5F96D}">
          <x14:formula1>
            <xm:f>'Drop Down'!$O$4:$O$9</xm:f>
          </x14:formula1>
          <xm:sqref>G67:G102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7229A-3911-44CB-9149-DC0958D59641}">
  <sheetPr codeName="Sheet22"/>
  <dimension ref="A4:E104"/>
  <sheetViews>
    <sheetView workbookViewId="0">
      <selection activeCell="AJ1" sqref="AJ1:AJ1048576"/>
    </sheetView>
  </sheetViews>
  <sheetFormatPr defaultRowHeight="14.5" x14ac:dyDescent="0.35"/>
  <cols>
    <col min="1" max="1" width="12.36328125" bestFit="1" customWidth="1"/>
    <col min="2" max="2" width="19.7265625" bestFit="1" customWidth="1"/>
    <col min="3" max="5" width="16.6328125" bestFit="1" customWidth="1"/>
    <col min="6" max="6" width="7.54296875" bestFit="1" customWidth="1"/>
    <col min="7" max="7" width="7.90625" bestFit="1" customWidth="1"/>
    <col min="8" max="8" width="8.453125" bestFit="1" customWidth="1"/>
    <col min="9" max="10" width="11.36328125" bestFit="1" customWidth="1"/>
    <col min="11" max="11" width="23.6328125" bestFit="1" customWidth="1"/>
    <col min="12" max="13" width="28.6328125" bestFit="1" customWidth="1"/>
    <col min="14" max="14" width="7.54296875" bestFit="1" customWidth="1"/>
    <col min="15" max="15" width="7.90625" bestFit="1" customWidth="1"/>
    <col min="16" max="16" width="8.453125" bestFit="1" customWidth="1"/>
    <col min="17" max="17" width="7.36328125" bestFit="1" customWidth="1"/>
    <col min="18" max="19" width="28.6328125" bestFit="1" customWidth="1"/>
    <col min="20" max="20" width="9" bestFit="1" customWidth="1"/>
    <col min="21" max="21" width="14.36328125" bestFit="1" customWidth="1"/>
    <col min="22" max="22" width="12.6328125" bestFit="1" customWidth="1"/>
    <col min="23" max="23" width="11.08984375" bestFit="1" customWidth="1"/>
    <col min="24" max="24" width="14.36328125" bestFit="1" customWidth="1"/>
    <col min="25" max="25" width="13.453125" bestFit="1" customWidth="1"/>
    <col min="26" max="26" width="11.08984375" bestFit="1" customWidth="1"/>
    <col min="27" max="27" width="7.36328125" bestFit="1" customWidth="1"/>
    <col min="28" max="28" width="14.36328125" bestFit="1" customWidth="1"/>
    <col min="29" max="29" width="12.08984375" bestFit="1" customWidth="1"/>
    <col min="30" max="30" width="11.36328125" bestFit="1" customWidth="1"/>
  </cols>
  <sheetData>
    <row r="4" spans="1:5" x14ac:dyDescent="0.35">
      <c r="A4" s="4" t="s">
        <v>17</v>
      </c>
      <c r="B4" s="4" t="s">
        <v>0</v>
      </c>
      <c r="C4" s="4" t="s">
        <v>8</v>
      </c>
      <c r="D4" s="4" t="s">
        <v>9</v>
      </c>
      <c r="E4" s="4" t="s">
        <v>10</v>
      </c>
    </row>
    <row r="5" spans="1:5" x14ac:dyDescent="0.35">
      <c r="A5" s="3">
        <v>1</v>
      </c>
      <c r="B5" s="3" t="s">
        <v>72</v>
      </c>
      <c r="C5" s="3" t="s">
        <v>79</v>
      </c>
      <c r="D5" s="3" t="s">
        <v>22</v>
      </c>
      <c r="E5" s="3" t="s">
        <v>57</v>
      </c>
    </row>
    <row r="6" spans="1:5" x14ac:dyDescent="0.35">
      <c r="A6" s="3">
        <v>2</v>
      </c>
      <c r="B6" s="3" t="s">
        <v>88</v>
      </c>
      <c r="C6" s="3" t="s">
        <v>42</v>
      </c>
      <c r="D6" s="3" t="s">
        <v>79</v>
      </c>
      <c r="E6" s="3" t="s">
        <v>93</v>
      </c>
    </row>
    <row r="7" spans="1:5" x14ac:dyDescent="0.35">
      <c r="A7" s="3">
        <v>3</v>
      </c>
      <c r="B7" s="3" t="s">
        <v>96</v>
      </c>
      <c r="C7" s="3" t="s">
        <v>80</v>
      </c>
      <c r="D7" s="3" t="s">
        <v>80</v>
      </c>
      <c r="E7" s="3" t="s">
        <v>22</v>
      </c>
    </row>
    <row r="8" spans="1:5" x14ac:dyDescent="0.35">
      <c r="A8" s="3">
        <v>4</v>
      </c>
      <c r="B8" s="3" t="s">
        <v>101</v>
      </c>
      <c r="C8" s="3" t="s">
        <v>57</v>
      </c>
      <c r="D8" s="3" t="s">
        <v>51</v>
      </c>
      <c r="E8" s="3" t="s">
        <v>34</v>
      </c>
    </row>
    <row r="9" spans="1:5" x14ac:dyDescent="0.35">
      <c r="A9" s="3">
        <v>5</v>
      </c>
      <c r="B9" s="3" t="s">
        <v>107</v>
      </c>
      <c r="C9" s="3" t="s">
        <v>22</v>
      </c>
      <c r="D9" s="3" t="s">
        <v>57</v>
      </c>
      <c r="E9" s="3" t="s">
        <v>79</v>
      </c>
    </row>
    <row r="10" spans="1:5" x14ac:dyDescent="0.35">
      <c r="A10" s="3">
        <v>6</v>
      </c>
      <c r="B10" s="3" t="s">
        <v>111</v>
      </c>
      <c r="C10" s="3" t="s">
        <v>57</v>
      </c>
      <c r="D10" s="3" t="s">
        <v>79</v>
      </c>
      <c r="E10" s="3" t="s">
        <v>42</v>
      </c>
    </row>
    <row r="11" spans="1:5" x14ac:dyDescent="0.35">
      <c r="A11" s="3">
        <v>7</v>
      </c>
      <c r="B11" s="3" t="s">
        <v>114</v>
      </c>
      <c r="C11" s="3" t="s">
        <v>79</v>
      </c>
      <c r="D11" s="3" t="s">
        <v>80</v>
      </c>
      <c r="E11" s="3" t="s">
        <v>80</v>
      </c>
    </row>
    <row r="12" spans="1:5" x14ac:dyDescent="0.35">
      <c r="A12" s="3">
        <v>8</v>
      </c>
      <c r="B12" s="3" t="s">
        <v>118</v>
      </c>
      <c r="C12" s="3" t="s">
        <v>42</v>
      </c>
      <c r="D12" s="3" t="s">
        <v>22</v>
      </c>
      <c r="E12" s="3" t="s">
        <v>94</v>
      </c>
    </row>
    <row r="13" spans="1:5" x14ac:dyDescent="0.35">
      <c r="A13" s="3">
        <v>9</v>
      </c>
      <c r="B13" s="3" t="s">
        <v>121</v>
      </c>
      <c r="C13" s="3" t="s">
        <v>94</v>
      </c>
      <c r="D13" s="3" t="s">
        <v>94</v>
      </c>
      <c r="E13" s="3" t="s">
        <v>79</v>
      </c>
    </row>
    <row r="14" spans="1:5" x14ac:dyDescent="0.35">
      <c r="A14" s="3">
        <v>10</v>
      </c>
      <c r="B14" s="3" t="s">
        <v>125</v>
      </c>
      <c r="C14" s="3" t="s">
        <v>80</v>
      </c>
      <c r="D14" s="3" t="s">
        <v>80</v>
      </c>
      <c r="E14" s="3" t="s">
        <v>42</v>
      </c>
    </row>
    <row r="15" spans="1:5" x14ac:dyDescent="0.35">
      <c r="A15" s="3">
        <v>11</v>
      </c>
      <c r="B15" s="3" t="s">
        <v>128</v>
      </c>
      <c r="C15" s="3" t="s">
        <v>57</v>
      </c>
      <c r="D15" s="3" t="s">
        <v>22</v>
      </c>
      <c r="E15" s="3" t="s">
        <v>93</v>
      </c>
    </row>
    <row r="16" spans="1:5" x14ac:dyDescent="0.35">
      <c r="A16" s="3">
        <v>12</v>
      </c>
      <c r="B16" s="3" t="s">
        <v>131</v>
      </c>
      <c r="C16" s="3" t="s">
        <v>57</v>
      </c>
      <c r="D16" s="3" t="s">
        <v>51</v>
      </c>
      <c r="E16" s="3" t="s">
        <v>57</v>
      </c>
    </row>
    <row r="17" spans="1:5" x14ac:dyDescent="0.35">
      <c r="A17" s="3">
        <v>13</v>
      </c>
      <c r="B17" s="3" t="s">
        <v>135</v>
      </c>
      <c r="C17" s="3" t="s">
        <v>79</v>
      </c>
      <c r="D17" s="3" t="s">
        <v>94</v>
      </c>
      <c r="E17" s="3" t="s">
        <v>94</v>
      </c>
    </row>
    <row r="18" spans="1:5" x14ac:dyDescent="0.35">
      <c r="A18" s="3">
        <v>14</v>
      </c>
      <c r="B18" s="3" t="s">
        <v>138</v>
      </c>
      <c r="C18" s="3" t="s">
        <v>42</v>
      </c>
      <c r="D18" s="3" t="s">
        <v>34</v>
      </c>
      <c r="E18" s="3" t="s">
        <v>94</v>
      </c>
    </row>
    <row r="19" spans="1:5" x14ac:dyDescent="0.35">
      <c r="A19" s="3">
        <v>15</v>
      </c>
      <c r="B19" s="3" t="s">
        <v>141</v>
      </c>
      <c r="C19" s="3" t="s">
        <v>80</v>
      </c>
      <c r="D19" s="3" t="s">
        <v>79</v>
      </c>
      <c r="E19" s="3" t="s">
        <v>42</v>
      </c>
    </row>
    <row r="20" spans="1:5" x14ac:dyDescent="0.35">
      <c r="A20" s="3">
        <v>16</v>
      </c>
      <c r="B20" s="3" t="s">
        <v>144</v>
      </c>
      <c r="C20" s="3" t="s">
        <v>80</v>
      </c>
      <c r="D20" s="3" t="s">
        <v>51</v>
      </c>
      <c r="E20" s="3" t="s">
        <v>94</v>
      </c>
    </row>
    <row r="21" spans="1:5" x14ac:dyDescent="0.35">
      <c r="A21" s="3">
        <v>17</v>
      </c>
      <c r="B21" s="3" t="s">
        <v>147</v>
      </c>
      <c r="C21" s="3" t="s">
        <v>80</v>
      </c>
      <c r="D21" s="3" t="s">
        <v>57</v>
      </c>
      <c r="E21" s="3" t="s">
        <v>51</v>
      </c>
    </row>
    <row r="22" spans="1:5" x14ac:dyDescent="0.35">
      <c r="A22" s="3">
        <v>18</v>
      </c>
      <c r="B22" s="3" t="s">
        <v>150</v>
      </c>
      <c r="C22" s="3" t="s">
        <v>34</v>
      </c>
      <c r="D22" s="3" t="s">
        <v>34</v>
      </c>
      <c r="E22" s="3" t="s">
        <v>93</v>
      </c>
    </row>
    <row r="23" spans="1:5" x14ac:dyDescent="0.35">
      <c r="A23" s="3">
        <v>19</v>
      </c>
      <c r="B23" s="3" t="s">
        <v>153</v>
      </c>
      <c r="C23" s="3" t="s">
        <v>42</v>
      </c>
      <c r="D23" s="3" t="s">
        <v>93</v>
      </c>
      <c r="E23" s="3" t="s">
        <v>34</v>
      </c>
    </row>
    <row r="24" spans="1:5" x14ac:dyDescent="0.35">
      <c r="A24" s="3">
        <v>20</v>
      </c>
      <c r="B24" s="3" t="s">
        <v>157</v>
      </c>
      <c r="C24" s="3" t="s">
        <v>57</v>
      </c>
      <c r="D24" s="3" t="s">
        <v>34</v>
      </c>
      <c r="E24" s="3" t="s">
        <v>22</v>
      </c>
    </row>
    <row r="25" spans="1:5" x14ac:dyDescent="0.35">
      <c r="A25" s="3">
        <v>21</v>
      </c>
      <c r="B25" s="3" t="s">
        <v>159</v>
      </c>
      <c r="C25" s="3" t="s">
        <v>57</v>
      </c>
      <c r="D25" s="3" t="s">
        <v>57</v>
      </c>
      <c r="E25" s="3" t="s">
        <v>93</v>
      </c>
    </row>
    <row r="26" spans="1:5" x14ac:dyDescent="0.35">
      <c r="A26" s="3">
        <v>22</v>
      </c>
      <c r="B26" s="3" t="s">
        <v>162</v>
      </c>
      <c r="C26" s="3" t="s">
        <v>93</v>
      </c>
      <c r="D26" s="3" t="s">
        <v>22</v>
      </c>
      <c r="E26" s="3" t="s">
        <v>94</v>
      </c>
    </row>
    <row r="27" spans="1:5" x14ac:dyDescent="0.35">
      <c r="A27" s="3">
        <v>23</v>
      </c>
      <c r="B27" s="3" t="s">
        <v>165</v>
      </c>
      <c r="C27" s="3" t="s">
        <v>34</v>
      </c>
      <c r="D27" s="3" t="s">
        <v>22</v>
      </c>
      <c r="E27" s="3" t="s">
        <v>34</v>
      </c>
    </row>
    <row r="28" spans="1:5" x14ac:dyDescent="0.35">
      <c r="A28" s="3">
        <v>24</v>
      </c>
      <c r="B28" s="3" t="s">
        <v>168</v>
      </c>
      <c r="C28" s="3" t="s">
        <v>51</v>
      </c>
      <c r="D28" s="3" t="s">
        <v>57</v>
      </c>
      <c r="E28" s="3" t="s">
        <v>94</v>
      </c>
    </row>
    <row r="29" spans="1:5" x14ac:dyDescent="0.35">
      <c r="A29" s="3">
        <v>25</v>
      </c>
      <c r="B29" s="3" t="s">
        <v>171</v>
      </c>
      <c r="C29" s="3" t="s">
        <v>34</v>
      </c>
      <c r="D29" s="3" t="s">
        <v>42</v>
      </c>
      <c r="E29" s="3" t="s">
        <v>93</v>
      </c>
    </row>
    <row r="30" spans="1:5" x14ac:dyDescent="0.35">
      <c r="A30" s="3">
        <v>26</v>
      </c>
      <c r="B30" s="3" t="s">
        <v>174</v>
      </c>
      <c r="C30" s="3" t="s">
        <v>79</v>
      </c>
      <c r="D30" s="3" t="s">
        <v>51</v>
      </c>
      <c r="E30" s="3" t="s">
        <v>79</v>
      </c>
    </row>
    <row r="31" spans="1:5" x14ac:dyDescent="0.35">
      <c r="A31" s="3">
        <v>27</v>
      </c>
      <c r="B31" s="3" t="s">
        <v>177</v>
      </c>
      <c r="C31" s="3" t="s">
        <v>93</v>
      </c>
      <c r="D31" s="3" t="s">
        <v>34</v>
      </c>
      <c r="E31" s="3" t="s">
        <v>22</v>
      </c>
    </row>
    <row r="32" spans="1:5" x14ac:dyDescent="0.35">
      <c r="A32" s="3">
        <v>28</v>
      </c>
      <c r="B32" s="3" t="s">
        <v>180</v>
      </c>
      <c r="C32" s="3" t="s">
        <v>34</v>
      </c>
      <c r="D32" s="3" t="s">
        <v>51</v>
      </c>
      <c r="E32" s="3" t="s">
        <v>34</v>
      </c>
    </row>
    <row r="33" spans="1:5" x14ac:dyDescent="0.35">
      <c r="A33" s="3">
        <v>29</v>
      </c>
      <c r="B33" s="3" t="s">
        <v>183</v>
      </c>
      <c r="C33" s="3" t="s">
        <v>57</v>
      </c>
      <c r="D33" s="3" t="s">
        <v>80</v>
      </c>
      <c r="E33" s="3" t="s">
        <v>79</v>
      </c>
    </row>
    <row r="34" spans="1:5" x14ac:dyDescent="0.35">
      <c r="A34" s="3">
        <v>30</v>
      </c>
      <c r="B34" s="3" t="s">
        <v>186</v>
      </c>
      <c r="C34" s="3" t="s">
        <v>51</v>
      </c>
      <c r="D34" s="3" t="s">
        <v>42</v>
      </c>
      <c r="E34" s="3" t="s">
        <v>93</v>
      </c>
    </row>
    <row r="35" spans="1:5" x14ac:dyDescent="0.35">
      <c r="A35" s="3">
        <v>31</v>
      </c>
      <c r="B35" s="3" t="s">
        <v>189</v>
      </c>
      <c r="C35" s="3" t="s">
        <v>94</v>
      </c>
      <c r="D35" s="3" t="s">
        <v>34</v>
      </c>
      <c r="E35" s="3" t="s">
        <v>22</v>
      </c>
    </row>
    <row r="36" spans="1:5" x14ac:dyDescent="0.35">
      <c r="A36" s="3">
        <v>32</v>
      </c>
      <c r="B36" s="3" t="s">
        <v>192</v>
      </c>
      <c r="C36" s="3" t="s">
        <v>51</v>
      </c>
      <c r="D36" s="3" t="s">
        <v>94</v>
      </c>
      <c r="E36" s="3" t="s">
        <v>34</v>
      </c>
    </row>
    <row r="37" spans="1:5" x14ac:dyDescent="0.35">
      <c r="A37" s="3">
        <v>33</v>
      </c>
      <c r="B37" s="3" t="s">
        <v>195</v>
      </c>
      <c r="C37" s="3" t="s">
        <v>51</v>
      </c>
      <c r="D37" s="3" t="s">
        <v>51</v>
      </c>
      <c r="E37" s="3" t="s">
        <v>80</v>
      </c>
    </row>
    <row r="38" spans="1:5" x14ac:dyDescent="0.35">
      <c r="A38" s="3">
        <v>34</v>
      </c>
      <c r="B38" s="3" t="s">
        <v>198</v>
      </c>
      <c r="C38" s="3" t="s">
        <v>42</v>
      </c>
      <c r="D38" s="3" t="s">
        <v>57</v>
      </c>
      <c r="E38" s="3" t="s">
        <v>93</v>
      </c>
    </row>
    <row r="39" spans="1:5" x14ac:dyDescent="0.35">
      <c r="A39" s="3">
        <v>35</v>
      </c>
      <c r="B39" s="3" t="s">
        <v>201</v>
      </c>
      <c r="C39" s="3" t="s">
        <v>93</v>
      </c>
      <c r="D39" s="3" t="s">
        <v>79</v>
      </c>
      <c r="E39" s="3" t="s">
        <v>57</v>
      </c>
    </row>
    <row r="40" spans="1:5" x14ac:dyDescent="0.35">
      <c r="A40" s="3">
        <v>36</v>
      </c>
      <c r="B40" s="3" t="s">
        <v>204</v>
      </c>
      <c r="C40" s="3" t="s">
        <v>93</v>
      </c>
      <c r="D40" s="3" t="s">
        <v>42</v>
      </c>
      <c r="E40" s="3" t="s">
        <v>22</v>
      </c>
    </row>
    <row r="41" spans="1:5" x14ac:dyDescent="0.35">
      <c r="A41" s="3">
        <v>37</v>
      </c>
      <c r="B41" s="3" t="s">
        <v>207</v>
      </c>
      <c r="C41" s="3" t="s">
        <v>51</v>
      </c>
      <c r="D41" s="3" t="s">
        <v>57</v>
      </c>
      <c r="E41" s="3" t="s">
        <v>51</v>
      </c>
    </row>
    <row r="42" spans="1:5" x14ac:dyDescent="0.35">
      <c r="A42" s="3">
        <v>38</v>
      </c>
      <c r="B42" s="3" t="s">
        <v>210</v>
      </c>
      <c r="C42" s="3" t="s">
        <v>42</v>
      </c>
      <c r="D42" s="3" t="s">
        <v>42</v>
      </c>
      <c r="E42" s="3" t="s">
        <v>93</v>
      </c>
    </row>
    <row r="43" spans="1:5" x14ac:dyDescent="0.35">
      <c r="A43" s="3">
        <v>39</v>
      </c>
      <c r="B43" s="3" t="s">
        <v>213</v>
      </c>
      <c r="C43" s="3" t="s">
        <v>51</v>
      </c>
      <c r="D43" s="3" t="s">
        <v>22</v>
      </c>
      <c r="E43" s="3" t="s">
        <v>93</v>
      </c>
    </row>
    <row r="44" spans="1:5" x14ac:dyDescent="0.35">
      <c r="A44" s="3">
        <v>40</v>
      </c>
      <c r="B44" s="3" t="s">
        <v>216</v>
      </c>
      <c r="C44" s="3" t="s">
        <v>57</v>
      </c>
      <c r="D44" s="3" t="s">
        <v>80</v>
      </c>
      <c r="E44" s="3" t="s">
        <v>22</v>
      </c>
    </row>
    <row r="45" spans="1:5" x14ac:dyDescent="0.35">
      <c r="A45" s="3">
        <v>41</v>
      </c>
      <c r="B45" s="3" t="s">
        <v>219</v>
      </c>
      <c r="C45" s="3" t="s">
        <v>80</v>
      </c>
      <c r="D45" s="3" t="s">
        <v>93</v>
      </c>
      <c r="E45" s="3" t="s">
        <v>51</v>
      </c>
    </row>
    <row r="46" spans="1:5" x14ac:dyDescent="0.35">
      <c r="A46" s="3">
        <v>42</v>
      </c>
      <c r="B46" s="3" t="s">
        <v>222</v>
      </c>
      <c r="C46" s="3" t="s">
        <v>79</v>
      </c>
      <c r="D46" s="3" t="s">
        <v>94</v>
      </c>
      <c r="E46" s="3" t="s">
        <v>80</v>
      </c>
    </row>
    <row r="47" spans="1:5" x14ac:dyDescent="0.35">
      <c r="A47" s="3">
        <v>43</v>
      </c>
      <c r="B47" s="3" t="s">
        <v>225</v>
      </c>
      <c r="C47" s="3" t="s">
        <v>93</v>
      </c>
      <c r="D47" s="3" t="s">
        <v>22</v>
      </c>
      <c r="E47" s="3" t="s">
        <v>79</v>
      </c>
    </row>
    <row r="48" spans="1:5" x14ac:dyDescent="0.35">
      <c r="A48" s="3">
        <v>44</v>
      </c>
      <c r="B48" s="3" t="s">
        <v>228</v>
      </c>
      <c r="C48" s="3" t="s">
        <v>80</v>
      </c>
      <c r="D48" s="3" t="s">
        <v>79</v>
      </c>
      <c r="E48" s="3" t="s">
        <v>80</v>
      </c>
    </row>
    <row r="49" spans="1:5" x14ac:dyDescent="0.35">
      <c r="A49" s="3">
        <v>45</v>
      </c>
      <c r="B49" s="3" t="s">
        <v>231</v>
      </c>
      <c r="C49" s="3" t="s">
        <v>93</v>
      </c>
      <c r="D49" s="3" t="s">
        <v>51</v>
      </c>
      <c r="E49" s="3" t="s">
        <v>93</v>
      </c>
    </row>
    <row r="50" spans="1:5" x14ac:dyDescent="0.35">
      <c r="A50" s="3">
        <v>46</v>
      </c>
      <c r="B50" s="3" t="s">
        <v>234</v>
      </c>
      <c r="C50" s="3" t="s">
        <v>79</v>
      </c>
      <c r="D50" s="3" t="s">
        <v>94</v>
      </c>
      <c r="E50" s="3" t="s">
        <v>93</v>
      </c>
    </row>
    <row r="51" spans="1:5" x14ac:dyDescent="0.35">
      <c r="A51" s="3">
        <v>47</v>
      </c>
      <c r="B51" s="3" t="s">
        <v>237</v>
      </c>
      <c r="C51" s="3" t="s">
        <v>42</v>
      </c>
      <c r="D51" s="3" t="s">
        <v>34</v>
      </c>
      <c r="E51" s="3" t="s">
        <v>34</v>
      </c>
    </row>
    <row r="52" spans="1:5" x14ac:dyDescent="0.35">
      <c r="A52" s="3">
        <v>48</v>
      </c>
      <c r="B52" s="3" t="s">
        <v>240</v>
      </c>
      <c r="C52" s="3" t="s">
        <v>79</v>
      </c>
      <c r="D52" s="3" t="s">
        <v>93</v>
      </c>
      <c r="E52" s="3" t="s">
        <v>93</v>
      </c>
    </row>
    <row r="53" spans="1:5" x14ac:dyDescent="0.35">
      <c r="A53" s="3">
        <v>49</v>
      </c>
      <c r="B53" s="3" t="s">
        <v>243</v>
      </c>
      <c r="C53" s="3" t="s">
        <v>80</v>
      </c>
      <c r="D53" s="3" t="s">
        <v>94</v>
      </c>
      <c r="E53" s="3" t="s">
        <v>80</v>
      </c>
    </row>
    <row r="54" spans="1:5" x14ac:dyDescent="0.35">
      <c r="A54" s="3">
        <v>50</v>
      </c>
      <c r="B54" s="3" t="s">
        <v>246</v>
      </c>
      <c r="C54" s="3" t="s">
        <v>94</v>
      </c>
      <c r="D54" s="3" t="s">
        <v>51</v>
      </c>
      <c r="E54" s="3" t="s">
        <v>34</v>
      </c>
    </row>
    <row r="55" spans="1:5" x14ac:dyDescent="0.35">
      <c r="A55" s="3">
        <v>51</v>
      </c>
      <c r="B55" s="3" t="s">
        <v>249</v>
      </c>
      <c r="C55" s="3" t="s">
        <v>57</v>
      </c>
      <c r="D55" s="3" t="s">
        <v>94</v>
      </c>
      <c r="E55" s="3" t="s">
        <v>57</v>
      </c>
    </row>
    <row r="56" spans="1:5" x14ac:dyDescent="0.35">
      <c r="A56" s="3">
        <v>52</v>
      </c>
      <c r="B56" s="3" t="s">
        <v>252</v>
      </c>
      <c r="C56" s="3" t="s">
        <v>93</v>
      </c>
      <c r="D56" s="3" t="s">
        <v>34</v>
      </c>
      <c r="E56" s="3" t="s">
        <v>22</v>
      </c>
    </row>
    <row r="57" spans="1:5" x14ac:dyDescent="0.35">
      <c r="A57" s="3">
        <v>53</v>
      </c>
      <c r="B57" s="3" t="s">
        <v>255</v>
      </c>
      <c r="C57" s="3" t="s">
        <v>93</v>
      </c>
      <c r="D57" s="3" t="s">
        <v>80</v>
      </c>
      <c r="E57" s="3" t="s">
        <v>57</v>
      </c>
    </row>
    <row r="58" spans="1:5" x14ac:dyDescent="0.35">
      <c r="A58" s="3">
        <v>54</v>
      </c>
      <c r="B58" s="3" t="s">
        <v>258</v>
      </c>
      <c r="C58" s="3" t="s">
        <v>51</v>
      </c>
      <c r="D58" s="3" t="s">
        <v>51</v>
      </c>
      <c r="E58" s="3" t="s">
        <v>34</v>
      </c>
    </row>
    <row r="59" spans="1:5" x14ac:dyDescent="0.35">
      <c r="A59" s="3">
        <v>55</v>
      </c>
      <c r="B59" s="3" t="s">
        <v>261</v>
      </c>
      <c r="C59" s="3" t="s">
        <v>94</v>
      </c>
      <c r="D59" s="3" t="s">
        <v>57</v>
      </c>
      <c r="E59" s="3" t="s">
        <v>42</v>
      </c>
    </row>
    <row r="60" spans="1:5" x14ac:dyDescent="0.35">
      <c r="A60" s="3">
        <v>56</v>
      </c>
      <c r="B60" s="3" t="s">
        <v>264</v>
      </c>
      <c r="C60" s="3" t="s">
        <v>57</v>
      </c>
      <c r="D60" s="3" t="s">
        <v>94</v>
      </c>
      <c r="E60" s="3" t="s">
        <v>22</v>
      </c>
    </row>
    <row r="61" spans="1:5" x14ac:dyDescent="0.35">
      <c r="A61" s="3">
        <v>57</v>
      </c>
      <c r="B61" s="3" t="s">
        <v>267</v>
      </c>
      <c r="C61" s="3" t="s">
        <v>51</v>
      </c>
      <c r="D61" s="3" t="s">
        <v>22</v>
      </c>
      <c r="E61" s="3" t="s">
        <v>93</v>
      </c>
    </row>
    <row r="62" spans="1:5" x14ac:dyDescent="0.35">
      <c r="A62" s="3">
        <v>58</v>
      </c>
      <c r="B62" s="3" t="s">
        <v>270</v>
      </c>
      <c r="C62" s="3" t="s">
        <v>93</v>
      </c>
      <c r="D62" s="3" t="s">
        <v>93</v>
      </c>
      <c r="E62" s="3" t="s">
        <v>93</v>
      </c>
    </row>
    <row r="63" spans="1:5" x14ac:dyDescent="0.35">
      <c r="A63" s="3">
        <v>59</v>
      </c>
      <c r="B63" s="3" t="s">
        <v>273</v>
      </c>
      <c r="C63" s="3" t="s">
        <v>94</v>
      </c>
      <c r="D63" s="3" t="s">
        <v>57</v>
      </c>
      <c r="E63" s="3" t="s">
        <v>80</v>
      </c>
    </row>
    <row r="64" spans="1:5" x14ac:dyDescent="0.35">
      <c r="A64" s="3">
        <v>60</v>
      </c>
      <c r="B64" s="3" t="s">
        <v>276</v>
      </c>
      <c r="C64" s="3" t="s">
        <v>94</v>
      </c>
      <c r="D64" s="3" t="s">
        <v>93</v>
      </c>
      <c r="E64" s="3" t="s">
        <v>51</v>
      </c>
    </row>
    <row r="65" spans="1:5" x14ac:dyDescent="0.35">
      <c r="A65" s="3">
        <v>61</v>
      </c>
      <c r="B65" s="3" t="s">
        <v>279</v>
      </c>
      <c r="C65" s="3" t="s">
        <v>22</v>
      </c>
      <c r="D65" s="3" t="s">
        <v>94</v>
      </c>
      <c r="E65" s="3" t="s">
        <v>94</v>
      </c>
    </row>
    <row r="66" spans="1:5" x14ac:dyDescent="0.35">
      <c r="A66" s="3">
        <v>62</v>
      </c>
      <c r="B66" s="3" t="s">
        <v>282</v>
      </c>
      <c r="C66" s="3" t="s">
        <v>42</v>
      </c>
      <c r="D66" s="3" t="s">
        <v>93</v>
      </c>
      <c r="E66" s="3" t="s">
        <v>51</v>
      </c>
    </row>
    <row r="67" spans="1:5" x14ac:dyDescent="0.35">
      <c r="A67" s="3">
        <v>63</v>
      </c>
      <c r="B67" s="3" t="s">
        <v>285</v>
      </c>
      <c r="C67" s="3" t="s">
        <v>94</v>
      </c>
      <c r="D67" s="3" t="s">
        <v>22</v>
      </c>
      <c r="E67" s="3" t="s">
        <v>34</v>
      </c>
    </row>
    <row r="68" spans="1:5" x14ac:dyDescent="0.35">
      <c r="A68" s="3">
        <v>64</v>
      </c>
      <c r="B68" s="3" t="s">
        <v>288</v>
      </c>
      <c r="C68" s="3" t="s">
        <v>22</v>
      </c>
      <c r="D68" s="3" t="s">
        <v>79</v>
      </c>
      <c r="E68" s="3" t="s">
        <v>22</v>
      </c>
    </row>
    <row r="69" spans="1:5" x14ac:dyDescent="0.35">
      <c r="A69" s="3">
        <v>65</v>
      </c>
      <c r="B69" s="3" t="s">
        <v>291</v>
      </c>
      <c r="C69" s="3" t="s">
        <v>51</v>
      </c>
      <c r="D69" s="3" t="s">
        <v>22</v>
      </c>
      <c r="E69" s="3" t="s">
        <v>79</v>
      </c>
    </row>
    <row r="70" spans="1:5" x14ac:dyDescent="0.35">
      <c r="A70" s="3">
        <v>66</v>
      </c>
      <c r="B70" s="3" t="s">
        <v>294</v>
      </c>
      <c r="C70" s="3" t="s">
        <v>34</v>
      </c>
      <c r="D70" s="3" t="s">
        <v>79</v>
      </c>
      <c r="E70" s="3" t="s">
        <v>93</v>
      </c>
    </row>
    <row r="71" spans="1:5" x14ac:dyDescent="0.35">
      <c r="A71" s="3">
        <v>67</v>
      </c>
      <c r="B71" s="3" t="s">
        <v>296</v>
      </c>
      <c r="C71" s="3" t="s">
        <v>93</v>
      </c>
      <c r="D71" s="3" t="s">
        <v>22</v>
      </c>
      <c r="E71" s="3" t="s">
        <v>42</v>
      </c>
    </row>
    <row r="72" spans="1:5" x14ac:dyDescent="0.35">
      <c r="A72" s="3">
        <v>68</v>
      </c>
      <c r="B72" s="3" t="s">
        <v>299</v>
      </c>
      <c r="C72" s="3" t="s">
        <v>22</v>
      </c>
      <c r="D72" s="3" t="s">
        <v>94</v>
      </c>
      <c r="E72" s="3" t="s">
        <v>51</v>
      </c>
    </row>
    <row r="73" spans="1:5" x14ac:dyDescent="0.35">
      <c r="A73" s="3">
        <v>69</v>
      </c>
      <c r="B73" s="3" t="s">
        <v>302</v>
      </c>
      <c r="C73" s="3" t="s">
        <v>80</v>
      </c>
      <c r="D73" s="3" t="s">
        <v>22</v>
      </c>
      <c r="E73" s="3" t="s">
        <v>51</v>
      </c>
    </row>
    <row r="74" spans="1:5" x14ac:dyDescent="0.35">
      <c r="A74" s="3">
        <v>70</v>
      </c>
      <c r="B74" s="3" t="s">
        <v>305</v>
      </c>
      <c r="C74" s="3" t="s">
        <v>80</v>
      </c>
      <c r="D74" s="3" t="s">
        <v>93</v>
      </c>
      <c r="E74" s="3" t="s">
        <v>57</v>
      </c>
    </row>
    <row r="75" spans="1:5" x14ac:dyDescent="0.35">
      <c r="A75" s="3">
        <v>71</v>
      </c>
      <c r="B75" s="3" t="s">
        <v>308</v>
      </c>
      <c r="C75" s="3" t="s">
        <v>34</v>
      </c>
      <c r="D75" s="3" t="s">
        <v>94</v>
      </c>
      <c r="E75" s="3" t="s">
        <v>94</v>
      </c>
    </row>
    <row r="76" spans="1:5" x14ac:dyDescent="0.35">
      <c r="A76" s="3">
        <v>72</v>
      </c>
      <c r="B76" s="3" t="s">
        <v>311</v>
      </c>
      <c r="C76" s="3" t="s">
        <v>34</v>
      </c>
      <c r="D76" s="3" t="s">
        <v>79</v>
      </c>
      <c r="E76" s="3" t="s">
        <v>42</v>
      </c>
    </row>
    <row r="77" spans="1:5" x14ac:dyDescent="0.35">
      <c r="A77" s="3">
        <v>73</v>
      </c>
      <c r="B77" s="3" t="s">
        <v>314</v>
      </c>
      <c r="C77" s="3" t="s">
        <v>42</v>
      </c>
      <c r="D77" s="3" t="s">
        <v>51</v>
      </c>
      <c r="E77" s="3" t="s">
        <v>93</v>
      </c>
    </row>
    <row r="78" spans="1:5" x14ac:dyDescent="0.35">
      <c r="A78" s="3">
        <v>74</v>
      </c>
      <c r="B78" s="3" t="s">
        <v>317</v>
      </c>
      <c r="C78" s="3" t="s">
        <v>80</v>
      </c>
      <c r="D78" s="3" t="s">
        <v>42</v>
      </c>
      <c r="E78" s="3" t="s">
        <v>51</v>
      </c>
    </row>
    <row r="79" spans="1:5" x14ac:dyDescent="0.35">
      <c r="A79" s="3">
        <v>75</v>
      </c>
      <c r="B79" s="3" t="s">
        <v>320</v>
      </c>
      <c r="C79" s="3" t="s">
        <v>93</v>
      </c>
      <c r="D79" s="3" t="s">
        <v>57</v>
      </c>
      <c r="E79" s="3" t="s">
        <v>80</v>
      </c>
    </row>
    <row r="80" spans="1:5" x14ac:dyDescent="0.35">
      <c r="A80" s="3">
        <v>76</v>
      </c>
      <c r="B80" s="3" t="s">
        <v>323</v>
      </c>
      <c r="C80" s="3" t="s">
        <v>42</v>
      </c>
      <c r="D80" s="3" t="s">
        <v>34</v>
      </c>
      <c r="E80" s="3" t="s">
        <v>57</v>
      </c>
    </row>
    <row r="81" spans="1:5" x14ac:dyDescent="0.35">
      <c r="A81" s="3">
        <v>77</v>
      </c>
      <c r="B81" s="3" t="s">
        <v>326</v>
      </c>
      <c r="C81" s="3" t="s">
        <v>80</v>
      </c>
      <c r="D81" s="3" t="s">
        <v>80</v>
      </c>
      <c r="E81" s="3" t="s">
        <v>79</v>
      </c>
    </row>
    <row r="82" spans="1:5" x14ac:dyDescent="0.35">
      <c r="A82" s="3">
        <v>78</v>
      </c>
      <c r="B82" s="3" t="s">
        <v>329</v>
      </c>
      <c r="C82" s="3" t="s">
        <v>51</v>
      </c>
      <c r="D82" s="3" t="s">
        <v>51</v>
      </c>
      <c r="E82" s="3" t="s">
        <v>57</v>
      </c>
    </row>
    <row r="83" spans="1:5" x14ac:dyDescent="0.35">
      <c r="A83" s="3">
        <v>79</v>
      </c>
      <c r="B83" s="3" t="s">
        <v>332</v>
      </c>
      <c r="C83" s="3" t="s">
        <v>34</v>
      </c>
      <c r="D83" s="3" t="s">
        <v>79</v>
      </c>
      <c r="E83" s="3" t="s">
        <v>94</v>
      </c>
    </row>
    <row r="84" spans="1:5" x14ac:dyDescent="0.35">
      <c r="A84" s="3">
        <v>80</v>
      </c>
      <c r="B84" s="3" t="s">
        <v>334</v>
      </c>
      <c r="C84" s="3" t="s">
        <v>80</v>
      </c>
      <c r="D84" s="3" t="s">
        <v>79</v>
      </c>
      <c r="E84" s="3" t="s">
        <v>57</v>
      </c>
    </row>
    <row r="85" spans="1:5" x14ac:dyDescent="0.35">
      <c r="A85" s="3">
        <v>81</v>
      </c>
      <c r="B85" s="3" t="s">
        <v>337</v>
      </c>
      <c r="C85" s="3" t="s">
        <v>93</v>
      </c>
      <c r="D85" s="3" t="s">
        <v>42</v>
      </c>
      <c r="E85" s="3" t="s">
        <v>94</v>
      </c>
    </row>
    <row r="86" spans="1:5" x14ac:dyDescent="0.35">
      <c r="A86" s="3">
        <v>82</v>
      </c>
      <c r="B86" s="3" t="s">
        <v>340</v>
      </c>
      <c r="C86" s="3" t="s">
        <v>80</v>
      </c>
      <c r="D86" s="3" t="s">
        <v>80</v>
      </c>
      <c r="E86" s="3" t="s">
        <v>80</v>
      </c>
    </row>
    <row r="87" spans="1:5" x14ac:dyDescent="0.35">
      <c r="A87" s="3">
        <v>83</v>
      </c>
      <c r="B87" s="3" t="s">
        <v>343</v>
      </c>
      <c r="C87" s="3" t="s">
        <v>79</v>
      </c>
      <c r="D87" s="3" t="s">
        <v>42</v>
      </c>
      <c r="E87" s="3" t="s">
        <v>34</v>
      </c>
    </row>
    <row r="88" spans="1:5" x14ac:dyDescent="0.35">
      <c r="A88" s="3">
        <v>84</v>
      </c>
      <c r="B88" s="3" t="s">
        <v>346</v>
      </c>
      <c r="C88" s="3" t="s">
        <v>93</v>
      </c>
      <c r="D88" s="3" t="s">
        <v>42</v>
      </c>
      <c r="E88" s="3" t="s">
        <v>42</v>
      </c>
    </row>
    <row r="89" spans="1:5" x14ac:dyDescent="0.35">
      <c r="A89" s="3">
        <v>85</v>
      </c>
      <c r="B89" s="3" t="s">
        <v>349</v>
      </c>
      <c r="C89" s="3" t="s">
        <v>80</v>
      </c>
      <c r="D89" s="3" t="s">
        <v>80</v>
      </c>
      <c r="E89" s="3" t="s">
        <v>93</v>
      </c>
    </row>
    <row r="90" spans="1:5" x14ac:dyDescent="0.35">
      <c r="A90" s="3">
        <v>86</v>
      </c>
      <c r="B90" s="3" t="s">
        <v>352</v>
      </c>
      <c r="C90" s="3" t="s">
        <v>57</v>
      </c>
      <c r="D90" s="3" t="s">
        <v>51</v>
      </c>
      <c r="E90" s="3" t="s">
        <v>22</v>
      </c>
    </row>
    <row r="91" spans="1:5" x14ac:dyDescent="0.35">
      <c r="A91" s="3">
        <v>87</v>
      </c>
      <c r="B91" s="3" t="s">
        <v>355</v>
      </c>
      <c r="C91" s="3" t="s">
        <v>93</v>
      </c>
      <c r="D91" s="3" t="s">
        <v>34</v>
      </c>
      <c r="E91" s="3" t="s">
        <v>34</v>
      </c>
    </row>
    <row r="92" spans="1:5" x14ac:dyDescent="0.35">
      <c r="A92" s="3">
        <v>88</v>
      </c>
      <c r="B92" s="3" t="s">
        <v>358</v>
      </c>
      <c r="C92" s="3" t="s">
        <v>93</v>
      </c>
      <c r="D92" s="3" t="s">
        <v>93</v>
      </c>
      <c r="E92" s="3" t="s">
        <v>80</v>
      </c>
    </row>
    <row r="93" spans="1:5" x14ac:dyDescent="0.35">
      <c r="A93" s="3">
        <v>89</v>
      </c>
      <c r="B93" s="3" t="s">
        <v>361</v>
      </c>
      <c r="C93" s="3" t="s">
        <v>22</v>
      </c>
      <c r="D93" s="3" t="s">
        <v>42</v>
      </c>
      <c r="E93" s="3" t="s">
        <v>42</v>
      </c>
    </row>
    <row r="94" spans="1:5" x14ac:dyDescent="0.35">
      <c r="A94" s="3">
        <v>90</v>
      </c>
      <c r="B94" s="3" t="s">
        <v>364</v>
      </c>
      <c r="C94" s="3" t="s">
        <v>57</v>
      </c>
      <c r="D94" s="3" t="s">
        <v>94</v>
      </c>
      <c r="E94" s="3" t="s">
        <v>51</v>
      </c>
    </row>
    <row r="95" spans="1:5" x14ac:dyDescent="0.35">
      <c r="A95" s="3">
        <v>91</v>
      </c>
      <c r="B95" s="3" t="s">
        <v>367</v>
      </c>
      <c r="C95" s="3" t="s">
        <v>80</v>
      </c>
      <c r="D95" s="3" t="s">
        <v>57</v>
      </c>
      <c r="E95" s="3" t="s">
        <v>93</v>
      </c>
    </row>
    <row r="96" spans="1:5" x14ac:dyDescent="0.35">
      <c r="A96" s="3">
        <v>92</v>
      </c>
      <c r="B96" s="3" t="s">
        <v>370</v>
      </c>
      <c r="C96" s="3" t="s">
        <v>22</v>
      </c>
      <c r="D96" s="3" t="s">
        <v>93</v>
      </c>
      <c r="E96" s="3" t="s">
        <v>79</v>
      </c>
    </row>
    <row r="97" spans="1:5" x14ac:dyDescent="0.35">
      <c r="A97" s="3">
        <v>93</v>
      </c>
      <c r="B97" s="3" t="s">
        <v>373</v>
      </c>
      <c r="C97" s="3" t="s">
        <v>94</v>
      </c>
      <c r="D97" s="3" t="s">
        <v>79</v>
      </c>
      <c r="E97" s="3" t="s">
        <v>57</v>
      </c>
    </row>
    <row r="98" spans="1:5" x14ac:dyDescent="0.35">
      <c r="A98" s="3">
        <v>94</v>
      </c>
      <c r="B98" s="3" t="s">
        <v>376</v>
      </c>
      <c r="C98" s="3" t="s">
        <v>42</v>
      </c>
      <c r="D98" s="3" t="s">
        <v>34</v>
      </c>
      <c r="E98" s="3" t="s">
        <v>57</v>
      </c>
    </row>
    <row r="99" spans="1:5" x14ac:dyDescent="0.35">
      <c r="A99" s="3">
        <v>95</v>
      </c>
      <c r="B99" s="3" t="s">
        <v>379</v>
      </c>
      <c r="C99" s="3" t="s">
        <v>80</v>
      </c>
      <c r="D99" s="3" t="s">
        <v>22</v>
      </c>
      <c r="E99" s="3" t="s">
        <v>80</v>
      </c>
    </row>
    <row r="100" spans="1:5" x14ac:dyDescent="0.35">
      <c r="A100" s="3">
        <v>96</v>
      </c>
      <c r="B100" s="3" t="s">
        <v>382</v>
      </c>
      <c r="C100" s="3" t="s">
        <v>93</v>
      </c>
      <c r="D100" s="3" t="s">
        <v>22</v>
      </c>
      <c r="E100" s="3" t="s">
        <v>93</v>
      </c>
    </row>
    <row r="101" spans="1:5" x14ac:dyDescent="0.35">
      <c r="A101" s="3">
        <v>97</v>
      </c>
      <c r="B101" s="3" t="s">
        <v>385</v>
      </c>
      <c r="C101" s="3" t="s">
        <v>22</v>
      </c>
      <c r="D101" s="3" t="s">
        <v>94</v>
      </c>
      <c r="E101" s="3" t="s">
        <v>79</v>
      </c>
    </row>
    <row r="102" spans="1:5" x14ac:dyDescent="0.35">
      <c r="A102" s="3">
        <v>98</v>
      </c>
      <c r="B102" s="3" t="s">
        <v>388</v>
      </c>
      <c r="C102" s="3" t="s">
        <v>34</v>
      </c>
      <c r="D102" s="3" t="s">
        <v>57</v>
      </c>
      <c r="E102" s="3" t="s">
        <v>57</v>
      </c>
    </row>
    <row r="103" spans="1:5" x14ac:dyDescent="0.35">
      <c r="A103" s="3">
        <v>99</v>
      </c>
      <c r="B103" s="3" t="s">
        <v>391</v>
      </c>
      <c r="C103" s="3" t="s">
        <v>79</v>
      </c>
      <c r="D103" s="3" t="s">
        <v>57</v>
      </c>
      <c r="E103" s="3" t="s">
        <v>51</v>
      </c>
    </row>
    <row r="104" spans="1:5" x14ac:dyDescent="0.35">
      <c r="A104" s="3">
        <v>100</v>
      </c>
      <c r="B104" s="3" t="s">
        <v>394</v>
      </c>
      <c r="C104" s="3" t="s">
        <v>79</v>
      </c>
      <c r="D104" s="3" t="s">
        <v>94</v>
      </c>
      <c r="E104" s="3" t="s">
        <v>93</v>
      </c>
    </row>
  </sheetData>
  <phoneticPr fontId="5" type="noConversion"/>
  <pageMargins left="0.7" right="0.7" top="0.75" bottom="0.75" header="0.3" footer="0.3"/>
  <pageSetup paperSize="9" orientation="portrait" verticalDpi="0"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DC4BD-01A6-4365-9521-41045CCD6D71}">
  <sheetPr codeName="Sheet7"/>
  <dimension ref="C3:O8"/>
  <sheetViews>
    <sheetView workbookViewId="0">
      <selection activeCell="AJ1" sqref="AJ1:AJ1048576"/>
    </sheetView>
  </sheetViews>
  <sheetFormatPr defaultColWidth="8.90625" defaultRowHeight="14" x14ac:dyDescent="0.3"/>
  <cols>
    <col min="1" max="2" width="8.90625" style="2"/>
    <col min="3" max="3" width="12.453125" style="2" bestFit="1" customWidth="1"/>
    <col min="4" max="4" width="10.6328125" style="2" customWidth="1"/>
    <col min="5" max="5" width="19.453125" style="2" bestFit="1" customWidth="1"/>
    <col min="6" max="6" width="8.6328125" style="2" customWidth="1"/>
    <col min="7" max="7" width="15.90625" style="2" bestFit="1" customWidth="1"/>
    <col min="8" max="16384" width="8.90625" style="2"/>
  </cols>
  <sheetData>
    <row r="3" spans="3:15" x14ac:dyDescent="0.3">
      <c r="C3" s="1" t="s">
        <v>1</v>
      </c>
      <c r="E3" s="1" t="s">
        <v>2</v>
      </c>
      <c r="G3" s="1" t="s">
        <v>3</v>
      </c>
      <c r="I3" s="2" t="s">
        <v>15</v>
      </c>
      <c r="L3" s="2" t="s">
        <v>399</v>
      </c>
      <c r="O3" s="2" t="s">
        <v>44</v>
      </c>
    </row>
    <row r="4" spans="3:15" x14ac:dyDescent="0.3">
      <c r="C4" s="2" t="s">
        <v>400</v>
      </c>
      <c r="E4" s="2" t="s">
        <v>13</v>
      </c>
      <c r="G4" s="2" t="s">
        <v>73</v>
      </c>
      <c r="I4" s="2" t="s">
        <v>16</v>
      </c>
      <c r="L4" s="2" t="s">
        <v>75</v>
      </c>
      <c r="O4" s="2" t="s">
        <v>48</v>
      </c>
    </row>
    <row r="5" spans="3:15" x14ac:dyDescent="0.3">
      <c r="E5" s="2" t="s">
        <v>90</v>
      </c>
      <c r="G5" s="2" t="s">
        <v>89</v>
      </c>
      <c r="I5" s="2" t="s">
        <v>59</v>
      </c>
      <c r="L5" s="2" t="s">
        <v>16</v>
      </c>
      <c r="O5" s="2" t="s">
        <v>45</v>
      </c>
    </row>
    <row r="6" spans="3:15" x14ac:dyDescent="0.3">
      <c r="E6" s="2" t="s">
        <v>103</v>
      </c>
      <c r="G6" s="2" t="s">
        <v>5</v>
      </c>
      <c r="I6" s="2" t="s">
        <v>60</v>
      </c>
      <c r="L6" s="2" t="s">
        <v>109</v>
      </c>
      <c r="O6" s="2" t="s">
        <v>102</v>
      </c>
    </row>
    <row r="7" spans="3:15" x14ac:dyDescent="0.3">
      <c r="E7" s="2" t="s">
        <v>154</v>
      </c>
      <c r="G7" s="2" t="s">
        <v>19</v>
      </c>
      <c r="I7" s="2" t="s">
        <v>61</v>
      </c>
      <c r="L7" s="2" t="s">
        <v>116</v>
      </c>
      <c r="O7" s="2" t="s">
        <v>49</v>
      </c>
    </row>
    <row r="8" spans="3:15" x14ac:dyDescent="0.3">
      <c r="O8" s="2" t="s">
        <v>122</v>
      </c>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905116010F9034CAC8EE8BD706D71D2" ma:contentTypeVersion="15" ma:contentTypeDescription="Create a new document." ma:contentTypeScope="" ma:versionID="bc830703c5a92fa244dfa539bb5ce501">
  <xsd:schema xmlns:xsd="http://www.w3.org/2001/XMLSchema" xmlns:xs="http://www.w3.org/2001/XMLSchema" xmlns:p="http://schemas.microsoft.com/office/2006/metadata/properties" xmlns:ns2="6c0cfeb1-53b9-4efd-8d72-d2de5d4bdf0f" xmlns:ns3="02bdd22c-cde0-4001-b0a1-5fe9083b36ed" targetNamespace="http://schemas.microsoft.com/office/2006/metadata/properties" ma:root="true" ma:fieldsID="73219222cb462676c6a2f56e5dfb74e1" ns2:_="" ns3:_="">
    <xsd:import namespace="6c0cfeb1-53b9-4efd-8d72-d2de5d4bdf0f"/>
    <xsd:import namespace="02bdd22c-cde0-4001-b0a1-5fe9083b36e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0cfeb1-53b9-4efd-8d72-d2de5d4bdf0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2296ac40-f4b5-48ef-9765-75fe42a4917b"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02bdd22c-cde0-4001-b0a1-5fe9083b36ed"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be6dd28d-82c5-4852-80ec-b0e838f796da}" ma:internalName="TaxCatchAll" ma:showField="CatchAllData" ma:web="02bdd22c-cde0-4001-b0a1-5fe9083b36e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6c0cfeb1-53b9-4efd-8d72-d2de5d4bdf0f">
      <Terms xmlns="http://schemas.microsoft.com/office/infopath/2007/PartnerControls"/>
    </lcf76f155ced4ddcb4097134ff3c332f>
    <TaxCatchAll xmlns="02bdd22c-cde0-4001-b0a1-5fe9083b36ed" xsi:nil="true"/>
  </documentManagement>
</p:properties>
</file>

<file path=customXml/itemProps1.xml><?xml version="1.0" encoding="utf-8"?>
<ds:datastoreItem xmlns:ds="http://schemas.openxmlformats.org/officeDocument/2006/customXml" ds:itemID="{201FE632-A719-4F33-BD43-ACB22492E8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0cfeb1-53b9-4efd-8d72-d2de5d4bdf0f"/>
    <ds:schemaRef ds:uri="02bdd22c-cde0-4001-b0a1-5fe9083b36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FF66051-1C60-44A7-A409-D20FCBDF6294}">
  <ds:schemaRefs>
    <ds:schemaRef ds:uri="http://schemas.microsoft.com/DataMashup"/>
  </ds:schemaRefs>
</ds:datastoreItem>
</file>

<file path=customXml/itemProps3.xml><?xml version="1.0" encoding="utf-8"?>
<ds:datastoreItem xmlns:ds="http://schemas.openxmlformats.org/officeDocument/2006/customXml" ds:itemID="{8ABBE391-CB30-46FB-865C-04BF47B488BA}">
  <ds:schemaRefs>
    <ds:schemaRef ds:uri="http://schemas.microsoft.com/sharepoint/v3/contenttype/forms"/>
  </ds:schemaRefs>
</ds:datastoreItem>
</file>

<file path=customXml/itemProps4.xml><?xml version="1.0" encoding="utf-8"?>
<ds:datastoreItem xmlns:ds="http://schemas.openxmlformats.org/officeDocument/2006/customXml" ds:itemID="{D74CAF78-E40F-48D6-898A-E50276FC6D97}">
  <ds:schemaRefs>
    <ds:schemaRef ds:uri="http://schemas.microsoft.com/office/2006/metadata/properties"/>
    <ds:schemaRef ds:uri="http://www.w3.org/2000/xmlns/"/>
    <ds:schemaRef ds:uri="http://schemas.microsoft.com/office/infopath/2007/PartnerControls"/>
    <ds:schemaRef ds:uri="6c0cfeb1-53b9-4efd-8d72-d2de5d4bdf0f"/>
    <ds:schemaRef ds:uri="02bdd22c-cde0-4001-b0a1-5fe9083b36e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PIVOT Disc</vt:lpstr>
      <vt:lpstr>Dashboard</vt:lpstr>
      <vt:lpstr>Sheet9</vt:lpstr>
      <vt:lpstr>Map Data</vt:lpstr>
      <vt:lpstr>Data</vt:lpstr>
      <vt:lpstr>Names</vt:lpstr>
      <vt:lpstr>Drop Down</vt:lpstr>
      <vt:lpstr>Dashboard!Print_Area</vt:lpstr>
      <vt:lpstr>Data!Print_Area</vt:lpstr>
      <vt:lpstr>Data!Print_Titles</vt:lpstr>
      <vt:lpstr>Start_Here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DHAWAN Gaurav</dc:creator>
  <cp:lastModifiedBy>SRIVASTAVA Akash</cp:lastModifiedBy>
  <cp:lastPrinted>2020-12-17T13:20:51Z</cp:lastPrinted>
  <dcterms:created xsi:type="dcterms:W3CDTF">2015-06-05T18:17:20Z</dcterms:created>
  <dcterms:modified xsi:type="dcterms:W3CDTF">2025-07-21T04:03:44Z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0x0101001905116010F9034CAC8EE8BD706D71D2</vt:lpwstr>
  </property>
</Properties>
</file>